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48753609436b8e/03- Assignments/95- Guinea Conakry/09- Resumé Rapport/"/>
    </mc:Choice>
  </mc:AlternateContent>
  <xr:revisionPtr revIDLastSave="3" documentId="13_ncr:1_{73035DBA-94E9-47FD-9A06-6CCE56E008B0}" xr6:coauthVersionLast="47" xr6:coauthVersionMax="47" xr10:uidLastSave="{96F7B2C7-0D83-4534-BB7A-BDA81C15ECE7}"/>
  <bookViews>
    <workbookView xWindow="1524" yWindow="696" windowWidth="19248" windowHeight="11736" tabRatio="870" activeTab="1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_xlnm._FilterDatabase" localSheetId="5" hidden="1">'Partie 5 - Données d’entreprise'!$D$118:$K$145</definedName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11" l="1"/>
  <c r="D176" i="8"/>
  <c r="D175" i="8"/>
  <c r="D174" i="8"/>
  <c r="D173" i="8"/>
  <c r="D172" i="8"/>
  <c r="D170" i="8"/>
  <c r="D114" i="8" l="1"/>
  <c r="I54" i="12" l="1"/>
  <c r="I53" i="12"/>
  <c r="I52" i="12"/>
  <c r="I51" i="12"/>
  <c r="I50" i="12"/>
  <c r="I49" i="12"/>
  <c r="I48" i="12"/>
  <c r="I47" i="12"/>
  <c r="I46" i="12"/>
  <c r="I45" i="12"/>
  <c r="I44" i="12"/>
  <c r="I43" i="12"/>
  <c r="E32" i="12"/>
  <c r="E31" i="12"/>
  <c r="E30" i="12"/>
  <c r="E29" i="12"/>
  <c r="E28" i="12"/>
  <c r="E27" i="12"/>
  <c r="E26" i="12"/>
  <c r="E25" i="12"/>
  <c r="E24" i="12"/>
  <c r="E23" i="12"/>
  <c r="B84" i="8"/>
  <c r="B82" i="8"/>
  <c r="I112" i="11"/>
  <c r="K112" i="11" l="1"/>
  <c r="J56" i="4"/>
  <c r="J54" i="4"/>
  <c r="K110" i="11"/>
  <c r="I56" i="4" l="1"/>
  <c r="F54" i="8" l="1"/>
  <c r="B109" i="8" l="1"/>
  <c r="B107" i="8"/>
  <c r="B105" i="8"/>
  <c r="E21" i="12"/>
  <c r="F42" i="8"/>
  <c r="D129" i="8" l="1"/>
  <c r="E61" i="9" s="1"/>
  <c r="E60" i="9" l="1"/>
  <c r="E59" i="9"/>
  <c r="E62" i="9"/>
  <c r="E23" i="9" l="1"/>
  <c r="B125" i="8" l="1"/>
  <c r="B71" i="8"/>
  <c r="B69" i="8"/>
  <c r="E22" i="12"/>
  <c r="I55" i="12"/>
  <c r="I42" i="12"/>
  <c r="B15" i="11"/>
  <c r="B16" i="11"/>
  <c r="B17" i="11"/>
  <c r="B18" i="11"/>
  <c r="B19" i="11"/>
  <c r="B20" i="11"/>
  <c r="B21" i="11"/>
  <c r="B22" i="11"/>
  <c r="B23" i="11"/>
  <c r="B24" i="11"/>
  <c r="B25" i="11"/>
  <c r="B26" i="11"/>
  <c r="N4" i="4"/>
  <c r="E4" i="12"/>
  <c r="H4" i="8"/>
  <c r="G4" i="9"/>
  <c r="E22" i="9"/>
  <c r="E21" i="9"/>
  <c r="J69" i="4"/>
  <c r="B33" i="4"/>
  <c r="C33" i="4"/>
  <c r="D33" i="4"/>
  <c r="E33" i="4"/>
  <c r="E41" i="4"/>
  <c r="D41" i="4"/>
  <c r="C41" i="4"/>
  <c r="B41" i="4"/>
  <c r="E40" i="4"/>
  <c r="D40" i="4"/>
  <c r="C40" i="4"/>
  <c r="B40" i="4"/>
  <c r="E39" i="4"/>
  <c r="D39" i="4"/>
  <c r="C39" i="4"/>
  <c r="B39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1" i="4"/>
  <c r="C32" i="4"/>
  <c r="C34" i="4"/>
  <c r="C35" i="4"/>
  <c r="C36" i="4"/>
  <c r="C37" i="4"/>
  <c r="C38" i="4"/>
  <c r="D25" i="4"/>
  <c r="D26" i="4"/>
  <c r="D27" i="4"/>
  <c r="D28" i="4"/>
  <c r="D29" i="4"/>
  <c r="D30" i="4"/>
  <c r="D31" i="4"/>
  <c r="D32" i="4"/>
  <c r="D34" i="4"/>
  <c r="D35" i="4"/>
  <c r="D36" i="4"/>
  <c r="D37" i="4"/>
  <c r="D38" i="4"/>
  <c r="E25" i="4"/>
  <c r="E26" i="4"/>
  <c r="E27" i="4"/>
  <c r="E28" i="4"/>
  <c r="E29" i="4"/>
  <c r="E30" i="4"/>
  <c r="E31" i="4"/>
  <c r="E32" i="4"/>
  <c r="E34" i="4"/>
  <c r="E35" i="4"/>
  <c r="E36" i="4"/>
  <c r="E37" i="4"/>
  <c r="E38" i="4"/>
  <c r="B25" i="4"/>
  <c r="B26" i="4"/>
  <c r="B27" i="4"/>
  <c r="B28" i="4"/>
  <c r="B29" i="4"/>
  <c r="B30" i="4"/>
  <c r="B31" i="4"/>
  <c r="B32" i="4"/>
  <c r="B34" i="4"/>
  <c r="B35" i="4"/>
  <c r="B36" i="4"/>
  <c r="B37" i="4"/>
  <c r="B38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<sst xmlns="http://schemas.openxmlformats.org/spreadsheetml/2006/main" count="4188" uniqueCount="2673">
  <si>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</si>
  <si>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</si>
  <si>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</si>
  <si>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</si>
  <si>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</si>
  <si>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</si>
  <si>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</si>
  <si>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</si>
  <si>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</si>
  <si>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</si>
  <si>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</si>
  <si>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</si>
  <si>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</si>
  <si>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</si>
  <si>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</si>
  <si>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</si>
  <si>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</si>
  <si>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</si>
  <si>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</si>
  <si>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</si>
  <si>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</si>
  <si>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</si>
  <si>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</si>
  <si>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</si>
  <si>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</si>
  <si>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</si>
  <si>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</si>
  <si>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</si>
  <si>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</si>
  <si>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</si>
  <si>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</si>
  <si>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</si>
  <si>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</si>
  <si>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</si>
  <si>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</si>
  <si>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</si>
  <si>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</si>
  <si>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</si>
  <si>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</si>
  <si>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</si>
  <si>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</si>
  <si>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</si>
  <si>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</si>
  <si>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</si>
  <si>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</si>
  <si>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</si>
  <si>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</si>
  <si>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</si>
  <si>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</si>
  <si>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</si>
  <si>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</si>
  <si>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</si>
  <si>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</si>
  <si>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</si>
  <si>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</si>
  <si>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</si>
  <si>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</si>
  <si>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</si>
  <si>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</si>
  <si>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</si>
  <si>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</si>
  <si>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</si>
  <si>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</si>
  <si>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</si>
  <si>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</si>
  <si>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</si>
  <si>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</si>
  <si>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</si>
  <si>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</si>
  <si>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</si>
  <si>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</si>
  <si>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</si>
  <si>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</si>
  <si>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</si>
  <si>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</si>
  <si>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</si>
  <si>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</si>
  <si>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</si>
  <si>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</si>
  <si>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</si>
  <si>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</si>
  <si>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</si>
  <si>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</si>
  <si>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</si>
  <si>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</si>
  <si>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</si>
  <si>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</si>
  <si>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</si>
  <si>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</si>
  <si>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</si>
  <si>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</si>
  <si>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</si>
  <si>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</si>
  <si>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</si>
  <si>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</si>
  <si>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</si>
  <si>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</si>
  <si>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</si>
  <si>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</si>
  <si>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</si>
  <si>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</si>
  <si>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</si>
  <si>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</si>
  <si>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</si>
  <si>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</si>
  <si>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</si>
  <si>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</si>
  <si>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</si>
  <si>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</si>
  <si>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</si>
  <si>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</si>
  <si>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</si>
  <si>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</si>
  <si>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</si>
  <si>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</si>
  <si>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</si>
  <si>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</si>
  <si>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</si>
  <si>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</si>
  <si>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</si>
  <si>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</si>
  <si>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</si>
  <si>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</si>
  <si>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</si>
  <si>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</si>
  <si>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</si>
  <si>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</si>
  <si>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</si>
  <si>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</si>
  <si>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</si>
  <si>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</si>
  <si>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</si>
  <si>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</si>
  <si>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</si>
  <si>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</si>
  <si>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</si>
  <si>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</si>
  <si>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</si>
  <si>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</si>
  <si>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</si>
  <si>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</si>
  <si>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</si>
  <si>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</si>
  <si>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</si>
  <si>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</si>
  <si>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</si>
  <si>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</si>
  <si>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</si>
  <si>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</si>
  <si>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</si>
  <si>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</si>
  <si>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</si>
  <si>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</si>
  <si>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</si>
  <si>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</si>
  <si>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</si>
  <si>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</si>
  <si>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</si>
  <si>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</si>
  <si>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</si>
  <si>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</si>
  <si>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</si>
  <si>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</si>
  <si>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</si>
  <si>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</si>
  <si>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</si>
  <si>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</si>
  <si>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</si>
  <si>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</si>
  <si>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</si>
  <si>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</si>
  <si>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</si>
  <si>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</si>
  <si>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</si>
  <si>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</si>
  <si>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</si>
  <si>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</si>
  <si>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</si>
  <si>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</si>
  <si>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</si>
  <si>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</si>
  <si>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</si>
  <si>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</si>
  <si>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</si>
  <si>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</si>
  <si>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</si>
  <si>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</si>
  <si>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</si>
  <si>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</si>
  <si>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</si>
  <si>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</si>
  <si>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</si>
  <si>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</si>
  <si>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</si>
  <si>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</si>
  <si>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</si>
  <si>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</si>
  <si>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</si>
  <si>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</si>
  <si>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</si>
  <si>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</si>
  <si>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</si>
  <si>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</si>
  <si>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</si>
  <si>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</si>
  <si>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</si>
  <si>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</si>
  <si>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</si>
  <si>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</si>
  <si>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</si>
  <si>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</si>
  <si>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</si>
  <si>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</si>
  <si>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</si>
  <si>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</si>
  <si>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</si>
  <si>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</si>
  <si>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</si>
  <si>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</si>
  <si>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</si>
  <si>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</si>
  <si>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</si>
  <si>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</si>
  <si>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</si>
  <si>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</si>
  <si>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</si>
  <si>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</si>
  <si>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</si>
  <si>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</si>
  <si>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</si>
  <si>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</si>
  <si>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</si>
  <si>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</si>
  <si>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</si>
  <si>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</si>
  <si>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</si>
  <si>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</si>
  <si>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</si>
  <si>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</si>
  <si>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</si>
  <si>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</si>
  <si>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</si>
  <si>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</si>
  <si>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</si>
  <si>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</si>
  <si>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</si>
  <si>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</si>
  <si>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</si>
  <si>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</si>
  <si>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</si>
  <si>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</si>
  <si>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</si>
  <si>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</si>
  <si>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</si>
  <si>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</si>
  <si>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</si>
  <si>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</si>
  <si>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</si>
  <si>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</si>
  <si>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</si>
  <si>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</si>
  <si>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</si>
  <si>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</si>
  <si>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</si>
  <si>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</si>
  <si>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</si>
  <si>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</si>
  <si>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</si>
  <si>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</si>
  <si>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</si>
  <si>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</si>
  <si>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</si>
  <si>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</si>
  <si>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</si>
  <si>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</si>
  <si>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</si>
  <si>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</si>
  <si>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</si>
  <si>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</si>
  <si>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</si>
  <si>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</si>
  <si>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</si>
  <si>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</si>
  <si>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</si>
  <si>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</si>
  <si>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</si>
  <si>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</si>
  <si>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</si>
  <si>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</si>
  <si>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</si>
  <si>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</si>
  <si>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</si>
  <si>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</si>
  <si>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</si>
  <si>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</si>
  <si>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</si>
  <si>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</si>
  <si>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</si>
  <si>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</si>
  <si>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</si>
  <si>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</si>
  <si>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</si>
  <si>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</si>
  <si>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</si>
  <si>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</si>
  <si>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</si>
  <si>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</si>
  <si>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</si>
  <si>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</si>
  <si>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</si>
  <si>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</si>
  <si>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</si>
  <si>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</si>
  <si>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</si>
  <si>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</si>
  <si>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</si>
  <si>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</si>
  <si>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</si>
  <si>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</si>
  <si>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</si>
  <si>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</si>
  <si>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</si>
  <si>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</si>
  <si>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</si>
  <si>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</si>
  <si>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</si>
  <si>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</si>
  <si>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</si>
  <si>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</si>
  <si>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</si>
  <si>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</si>
  <si>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</si>
  <si>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</si>
  <si>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</si>
  <si>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</si>
  <si>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</si>
  <si>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</si>
  <si>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</si>
  <si>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</si>
  <si>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</si>
  <si>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</si>
  <si>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</si>
  <si>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</si>
  <si>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</si>
  <si>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</si>
  <si>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</si>
  <si>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</si>
  <si>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</si>
  <si>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</si>
  <si>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</si>
  <si>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</si>
  <si>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</si>
  <si>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</si>
  <si>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</si>
  <si>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</si>
  <si>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</si>
  <si>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</si>
  <si>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</si>
  <si>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</si>
  <si>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</si>
  <si>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</si>
  <si>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</si>
  <si>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</si>
  <si>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</si>
  <si>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</si>
  <si>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</si>
  <si>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</si>
  <si>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</si>
  <si>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</si>
  <si>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</si>
  <si>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</si>
  <si>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</si>
  <si>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</si>
  <si>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</si>
  <si>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</si>
  <si>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</si>
  <si>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</si>
  <si>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</si>
  <si>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</si>
  <si>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</si>
  <si>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</si>
  <si>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</si>
  <si>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</si>
  <si>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</si>
  <si>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</si>
  <si>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</si>
  <si>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</si>
  <si>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</si>
  <si>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</si>
  <si>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</si>
  <si>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</si>
  <si>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</si>
  <si>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</si>
  <si>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</si>
  <si>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</si>
  <si>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</si>
  <si>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</si>
  <si>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</si>
  <si>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</si>
  <si>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</si>
  <si>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</si>
  <si>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</si>
  <si>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</si>
  <si>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</si>
  <si>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</si>
  <si>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</si>
  <si>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</si>
  <si>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</si>
  <si>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</si>
  <si>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</si>
  <si>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</si>
  <si>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</si>
  <si>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</si>
  <si>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</si>
  <si>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</si>
  <si>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</si>
  <si>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</si>
  <si>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</si>
  <si>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</si>
  <si>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</si>
  <si>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</si>
  <si>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</si>
  <si>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</si>
  <si>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</si>
  <si>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</si>
  <si>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</si>
  <si>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</si>
  <si>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</si>
  <si>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</si>
  <si>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</si>
  <si>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</si>
  <si>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</si>
  <si>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</si>
  <si>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</si>
  <si>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</si>
  <si>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</si>
  <si>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</si>
  <si>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</si>
  <si>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</si>
  <si>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</si>
  <si>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</si>
  <si>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</si>
  <si>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</si>
  <si>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</si>
  <si>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</si>
  <si>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</si>
  <si>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</si>
  <si>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</si>
  <si>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</si>
  <si>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</si>
  <si>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</si>
  <si>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</si>
  <si>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</si>
  <si>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</si>
  <si>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</si>
  <si>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</si>
  <si>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</si>
  <si>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</si>
  <si>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</si>
  <si>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</si>
  <si>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</si>
  <si>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</si>
  <si>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</si>
  <si>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</si>
  <si>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</si>
  <si>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</si>
  <si>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</si>
  <si>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</si>
  <si>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</si>
  <si>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</si>
  <si>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</si>
  <si>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</si>
  <si>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</si>
  <si>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</si>
  <si>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</si>
  <si>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</si>
  <si>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</si>
  <si>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</si>
  <si>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</si>
  <si>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</si>
  <si>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</si>
  <si>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</si>
  <si>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</si>
  <si>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</si>
  <si>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</si>
  <si>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</si>
  <si>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</si>
  <si>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</si>
  <si>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</si>
  <si>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</si>
  <si>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</si>
  <si>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</si>
  <si>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</si>
  <si>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</si>
  <si>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</si>
  <si>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</si>
  <si>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</si>
  <si>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</si>
  <si>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</si>
  <si>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</si>
  <si>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</si>
  <si>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</si>
  <si>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</si>
  <si>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</si>
  <si>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</si>
  <si>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</si>
  <si>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</si>
  <si>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</si>
  <si>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</si>
  <si>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</si>
  <si>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</si>
  <si>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</si>
  <si>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</si>
  <si>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</si>
  <si>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</si>
  <si>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</si>
  <si>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</si>
  <si>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</si>
  <si>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</si>
  <si>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</si>
  <si>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</si>
  <si>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</si>
  <si>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</si>
  <si>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</si>
  <si>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</si>
  <si>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</si>
  <si>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</si>
  <si>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</si>
  <si>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</si>
  <si>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</si>
  <si>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</si>
  <si>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</si>
  <si>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</si>
  <si>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</si>
  <si>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</si>
  <si>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</si>
  <si>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</si>
  <si>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</si>
  <si>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</si>
  <si>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</si>
  <si>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</si>
  <si>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</si>
  <si>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</si>
  <si>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</si>
  <si>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</si>
  <si>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</si>
  <si>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</si>
  <si>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</si>
  <si>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</si>
  <si>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</si>
  <si>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</si>
  <si>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</si>
  <si>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</si>
  <si>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</si>
  <si>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</si>
  <si>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</si>
  <si>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</si>
  <si>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</si>
  <si>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</si>
  <si>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</si>
  <si>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</si>
  <si>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</si>
  <si>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</si>
  <si>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</si>
  <si>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</si>
  <si>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</si>
  <si>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</si>
  <si>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</si>
  <si>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</si>
  <si>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</si>
  <si>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</si>
  <si>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</si>
  <si>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</si>
  <si>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</si>
  <si>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</si>
  <si>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</si>
  <si>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</si>
  <si>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</si>
  <si>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</si>
  <si>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</si>
  <si>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</si>
  <si>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</si>
  <si>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</si>
  <si>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</si>
  <si>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</si>
  <si>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</si>
  <si>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</si>
  <si>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</si>
  <si>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</si>
  <si>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</si>
  <si>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</si>
  <si>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</si>
  <si>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</si>
  <si>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</si>
  <si>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</si>
  <si>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</si>
  <si>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</si>
  <si>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</si>
  <si>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</si>
  <si>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</si>
  <si>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</si>
  <si>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</si>
  <si>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</si>
  <si>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</si>
  <si>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</si>
  <si>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</si>
  <si>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</si>
  <si>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</si>
  <si>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</si>
  <si>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</si>
  <si>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</si>
  <si>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</si>
  <si>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</si>
  <si>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</si>
  <si>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</si>
  <si>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</si>
  <si>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</si>
  <si>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</si>
  <si>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</si>
  <si>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</si>
  <si>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</si>
  <si>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</si>
  <si>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</si>
  <si>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</si>
  <si>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</si>
  <si>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</si>
  <si>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</si>
  <si>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</si>
  <si>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</si>
  <si>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</si>
  <si>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</si>
  <si>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</si>
  <si>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</si>
  <si>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</si>
  <si>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</si>
  <si>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</si>
  <si>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</si>
  <si>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</si>
  <si>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</si>
  <si>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</si>
  <si>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</si>
  <si>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</si>
  <si>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</si>
  <si>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</si>
  <si>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</si>
  <si>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</si>
  <si>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</si>
  <si>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</si>
  <si>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</si>
  <si>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</si>
  <si>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</si>
  <si>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</si>
  <si>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</si>
  <si>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</si>
  <si>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</si>
  <si>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</si>
  <si>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</si>
  <si>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</si>
  <si>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</si>
  <si>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</si>
  <si>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</si>
  <si>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</si>
  <si>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</si>
  <si>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</si>
  <si>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</si>
  <si>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</si>
  <si>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</si>
  <si>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</si>
  <si>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</si>
  <si>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</si>
  <si>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</si>
  <si>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</si>
  <si>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</si>
  <si>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</si>
  <si>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</si>
  <si>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</si>
  <si>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</si>
  <si>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</si>
  <si>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</si>
  <si>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</si>
  <si>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</si>
  <si>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</si>
  <si>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</si>
  <si>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</si>
  <si>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</si>
  <si>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</si>
  <si>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</si>
  <si>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</si>
  <si>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</si>
  <si>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</si>
  <si>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</si>
  <si>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</si>
  <si>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</si>
  <si>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</si>
  <si>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</si>
  <si>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</si>
  <si>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</si>
  <si>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</si>
  <si>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</si>
  <si>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</si>
  <si>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</si>
  <si>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</si>
  <si>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</si>
  <si>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</si>
  <si>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</si>
  <si>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</si>
  <si>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</si>
  <si>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</si>
  <si>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</si>
  <si>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</si>
  <si>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</si>
  <si>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</si>
  <si>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</si>
  <si>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</si>
  <si>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</si>
  <si>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</si>
  <si>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</si>
  <si>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</si>
  <si>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</si>
  <si>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</si>
  <si>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</si>
  <si>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</si>
  <si>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</si>
  <si>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</si>
  <si>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</si>
  <si>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</si>
  <si>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</si>
  <si>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</si>
  <si>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</si>
  <si>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</si>
  <si>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</si>
  <si>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</si>
  <si>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</si>
  <si>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</si>
  <si>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</si>
  <si>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</si>
  <si>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</si>
  <si>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</si>
  <si>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</si>
  <si>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</si>
  <si>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</si>
  <si>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</si>
  <si>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</si>
  <si>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</si>
  <si>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</si>
  <si>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</si>
  <si>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</si>
  <si>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</si>
  <si>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</si>
  <si>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</si>
  <si>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</si>
  <si>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</si>
  <si>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</si>
  <si>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</si>
  <si>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</si>
  <si>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</si>
  <si>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</si>
  <si>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</si>
  <si>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</si>
  <si>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</si>
  <si>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</si>
  <si>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</si>
  <si>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</si>
  <si>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</si>
  <si>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</si>
  <si>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</si>
  <si>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</si>
  <si>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</si>
  <si>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</si>
  <si>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</si>
  <si>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</si>
  <si>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</si>
  <si>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</si>
  <si>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</si>
  <si>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</si>
  <si>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</si>
  <si>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</si>
  <si>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</si>
  <si>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</si>
  <si>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</si>
  <si>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</si>
  <si>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</si>
  <si>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</si>
  <si>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</si>
  <si>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</si>
  <si>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</si>
  <si>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</si>
  <si>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</si>
  <si>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</si>
  <si>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</si>
  <si>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</si>
  <si>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</si>
  <si>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</si>
  <si>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</si>
  <si>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</si>
  <si>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</si>
  <si>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</si>
  <si>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</si>
  <si>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</si>
  <si>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</si>
  <si>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</si>
  <si>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</si>
  <si>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</si>
  <si>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</si>
  <si>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</si>
  <si>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</si>
  <si>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</si>
  <si>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</si>
  <si>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</si>
  <si>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</si>
  <si>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</si>
  <si>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</si>
  <si>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</si>
  <si>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</si>
  <si>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</si>
  <si>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</si>
  <si>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</si>
  <si>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</si>
  <si>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</si>
  <si>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</si>
  <si>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</si>
  <si>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</si>
  <si>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</si>
  <si>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</si>
  <si>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</si>
  <si>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</si>
  <si>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</si>
  <si>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</si>
  <si>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</si>
  <si>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</si>
  <si>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</si>
  <si>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</si>
  <si>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</si>
  <si>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</si>
  <si>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</si>
  <si>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</si>
  <si>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</si>
  <si>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</si>
  <si>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</si>
  <si>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</si>
  <si>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</si>
  <si>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</si>
  <si>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</si>
  <si>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</si>
  <si>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</si>
  <si>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</si>
  <si>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</si>
  <si>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</si>
  <si>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</si>
  <si>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</si>
  <si>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</si>
  <si>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</si>
  <si>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</si>
  <si>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</si>
  <si>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</si>
  <si>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</si>
  <si>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</si>
  <si>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</si>
  <si>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</si>
  <si>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</si>
  <si>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</si>
  <si>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</si>
  <si>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</si>
  <si>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</si>
  <si>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</si>
  <si>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</si>
  <si>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</si>
  <si>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</si>
  <si>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</si>
  <si>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</si>
  <si>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</si>
  <si>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</si>
  <si>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</si>
  <si>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</si>
  <si>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</si>
  <si>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</si>
  <si>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</si>
  <si>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</si>
  <si>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</si>
  <si>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</si>
  <si>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</si>
  <si>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</si>
  <si>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</si>
  <si>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</si>
  <si>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</si>
  <si>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</si>
  <si>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</si>
  <si>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</si>
  <si>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</si>
  <si>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</si>
  <si>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</si>
  <si>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</si>
  <si>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</si>
  <si>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</si>
  <si>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</si>
  <si>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</si>
  <si>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</si>
  <si>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</si>
  <si>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</si>
  <si>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</si>
  <si>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</si>
  <si>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</si>
  <si>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</si>
  <si>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</si>
  <si>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</si>
  <si>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</si>
  <si>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</si>
  <si>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</si>
  <si>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</si>
  <si>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</si>
  <si>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</si>
  <si>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</si>
  <si>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</si>
  <si>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</si>
  <si>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</si>
  <si>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</si>
  <si>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</si>
  <si>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</si>
  <si>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</si>
  <si>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</si>
  <si>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</si>
  <si>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</si>
  <si>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</si>
  <si>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</si>
  <si>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</si>
  <si>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</si>
  <si>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</si>
  <si>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</si>
  <si>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</si>
  <si>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</si>
  <si>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</si>
  <si>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</si>
  <si>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</si>
  <si>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</si>
  <si>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</si>
  <si>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</si>
  <si>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</si>
  <si>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</si>
  <si>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</si>
  <si>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</si>
  <si>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</si>
  <si>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</si>
  <si>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</si>
  <si>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</si>
  <si>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</si>
  <si>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</si>
  <si>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</si>
  <si>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</si>
  <si>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</si>
  <si>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</si>
  <si>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</si>
  <si>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</si>
  <si>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</si>
  <si>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</si>
  <si>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</si>
  <si>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</si>
  <si>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</si>
  <si>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</si>
  <si>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</si>
  <si>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</si>
  <si>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</si>
  <si>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</si>
  <si>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</si>
  <si>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</si>
  <si>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</si>
  <si>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</si>
  <si>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</si>
  <si>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</si>
  <si>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</si>
  <si>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</si>
  <si>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</si>
  <si>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</si>
  <si>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</si>
  <si>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</si>
  <si>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</si>
  <si>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</si>
  <si>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</si>
  <si>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</si>
  <si>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</si>
  <si>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</si>
  <si>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</si>
  <si>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</si>
  <si>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</si>
  <si>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</si>
  <si>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</si>
  <si>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</si>
  <si>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</si>
  <si>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</si>
  <si>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</si>
  <si>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</si>
  <si>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</si>
  <si>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</si>
  <si>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</si>
  <si>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</si>
  <si>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</si>
  <si>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</si>
  <si>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</si>
  <si>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</si>
  <si>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</si>
  <si>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</si>
  <si>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</si>
  <si>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</si>
  <si>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</si>
  <si>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</si>
  <si>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</si>
  <si>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</si>
  <si>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</si>
  <si>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</si>
  <si>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</si>
  <si>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</si>
  <si>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</si>
  <si>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</si>
  <si>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</si>
  <si>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</si>
  <si>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</si>
  <si>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</si>
  <si>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</si>
  <si>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</si>
  <si>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</si>
  <si>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</si>
  <si>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</si>
  <si>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</si>
  <si>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</si>
  <si>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</si>
  <si>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</si>
  <si>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</si>
  <si>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</si>
  <si>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</si>
  <si>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</si>
  <si>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</si>
  <si>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</si>
  <si>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</si>
  <si>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</si>
  <si>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</si>
  <si>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</si>
  <si>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</si>
  <si>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</si>
  <si>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</si>
  <si>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</si>
  <si>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</si>
  <si>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</si>
  <si>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</si>
  <si>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</si>
  <si>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</si>
  <si>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</si>
  <si>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</si>
  <si>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</si>
  <si>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</si>
  <si>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</si>
  <si>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</si>
  <si>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</si>
  <si>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</si>
  <si>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</si>
  <si>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</si>
  <si>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</si>
  <si>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</si>
  <si>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</si>
  <si>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</si>
  <si>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</si>
  <si>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</si>
  <si>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</si>
  <si>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</si>
  <si>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</si>
  <si>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</si>
  <si>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</si>
  <si>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</si>
  <si>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</si>
  <si>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</si>
  <si>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</si>
  <si>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</si>
  <si>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</si>
  <si>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</si>
  <si>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</si>
  <si>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</si>
  <si>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</si>
  <si>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</si>
  <si>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</si>
  <si>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</si>
  <si>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</si>
  <si>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</si>
  <si>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</si>
  <si>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</si>
  <si>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</si>
  <si>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</si>
  <si>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</si>
  <si>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</si>
  <si>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</si>
  <si>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</si>
  <si>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</si>
  <si>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</si>
  <si>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</si>
  <si>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</si>
  <si>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</si>
  <si>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</si>
  <si>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</si>
  <si>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</si>
  <si>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</si>
  <si>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</si>
  <si>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</si>
  <si>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</si>
  <si>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</si>
  <si>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</si>
  <si>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</si>
  <si>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</si>
  <si>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</si>
  <si>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</si>
  <si>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</si>
  <si>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</si>
  <si>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</si>
  <si>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</si>
  <si>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</si>
  <si>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</si>
  <si>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</si>
  <si>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</si>
  <si>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</si>
  <si>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</si>
  <si>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</si>
  <si>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</si>
  <si>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</si>
  <si>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</si>
  <si>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</si>
  <si>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</si>
  <si>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</si>
  <si>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</si>
  <si>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</si>
  <si>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</si>
  <si>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</si>
  <si>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</si>
  <si>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</si>
  <si>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</si>
  <si>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</si>
  <si>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</si>
  <si>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</si>
  <si>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</si>
  <si>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</si>
  <si>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</si>
  <si>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</si>
  <si>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</si>
  <si>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</si>
  <si>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</si>
  <si>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</si>
  <si>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</si>
  <si>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</si>
  <si>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</si>
  <si>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</si>
  <si>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</si>
  <si>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</si>
  <si>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</si>
  <si>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</si>
  <si>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</si>
  <si>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</si>
  <si>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</si>
  <si>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</si>
  <si>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</si>
  <si>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</si>
  <si>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</si>
  <si>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</si>
  <si>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</si>
  <si>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</si>
  <si>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</si>
  <si>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</si>
  <si>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</si>
  <si>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</si>
  <si>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</si>
  <si>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</si>
  <si>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</si>
  <si>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</si>
  <si>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</si>
  <si>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</si>
  <si>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</si>
  <si>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</si>
  <si>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</si>
  <si>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</si>
  <si>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</si>
  <si>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</si>
  <si>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</si>
  <si>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</si>
  <si>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</si>
  <si>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</si>
  <si>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</si>
  <si>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</si>
  <si>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</si>
  <si>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</si>
  <si>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</si>
  <si>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</si>
  <si>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</si>
  <si>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</si>
  <si>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</si>
  <si>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</si>
  <si>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</si>
  <si>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</si>
  <si>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</si>
  <si>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</si>
  <si>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</si>
  <si>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</si>
  <si>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</si>
  <si>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</si>
  <si>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</si>
  <si>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</si>
  <si>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</si>
  <si>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</si>
  <si>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</si>
  <si>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</si>
  <si>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</si>
  <si>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</si>
  <si>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</si>
  <si>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</si>
  <si>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</si>
  <si>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</si>
  <si>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</si>
  <si>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</si>
  <si>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</si>
  <si>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</si>
  <si>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</si>
  <si>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</si>
  <si>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</si>
  <si>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</si>
  <si>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</si>
  <si>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</si>
  <si>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</si>
  <si>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</si>
  <si>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</si>
  <si>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</si>
  <si>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</si>
  <si>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</si>
  <si>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</si>
  <si>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</si>
  <si>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</si>
  <si>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</si>
  <si>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</si>
  <si>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</si>
  <si>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</si>
  <si>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</si>
  <si>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</si>
  <si>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</si>
  <si>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</si>
  <si>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</si>
  <si>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</si>
  <si>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</si>
  <si>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</si>
  <si>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</si>
  <si>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</si>
  <si>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</si>
  <si>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</si>
  <si>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</si>
  <si>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</si>
  <si>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</si>
  <si>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</si>
  <si>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</si>
  <si>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</si>
  <si>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</si>
  <si>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</si>
  <si>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</si>
  <si>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</si>
  <si>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</si>
  <si>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</si>
  <si>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</si>
  <si>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</si>
  <si>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</si>
  <si>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</si>
  <si>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</si>
  <si>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</si>
  <si>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</si>
  <si>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</si>
  <si>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</si>
  <si>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</si>
  <si>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</si>
  <si>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</si>
  <si>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</si>
  <si>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</si>
  <si>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</si>
  <si>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</si>
  <si>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</si>
  <si>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</si>
  <si>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</si>
  <si>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</si>
  <si>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</si>
  <si>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</si>
  <si>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</si>
  <si>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</si>
  <si>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</si>
  <si>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</si>
  <si>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</si>
  <si>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</si>
  <si>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</si>
  <si>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</si>
  <si>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</si>
  <si>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</si>
  <si>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</si>
  <si>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</si>
  <si>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</si>
  <si>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</si>
  <si>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</si>
  <si>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</si>
  <si>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</si>
  <si>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</si>
  <si>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</si>
  <si>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</si>
  <si>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</si>
  <si>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</si>
  <si>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</si>
  <si>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</si>
  <si>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</si>
  <si>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</si>
  <si>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</si>
  <si>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</si>
  <si>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</si>
  <si>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</si>
  <si>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</si>
  <si>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</si>
  <si>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</si>
  <si>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</si>
  <si>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</si>
  <si>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</si>
  <si>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</si>
  <si>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</si>
  <si>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</si>
  <si>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</si>
  <si>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</si>
  <si>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</si>
  <si>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</si>
  <si>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</si>
  <si>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</si>
  <si>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</si>
  <si>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</si>
  <si>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</si>
  <si>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</si>
  <si>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</si>
  <si>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</si>
  <si>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</si>
  <si>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</si>
  <si>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</si>
  <si>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</si>
  <si>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</si>
  <si>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</si>
  <si>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</si>
  <si>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</si>
  <si>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</si>
  <si>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</si>
  <si>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</si>
  <si>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</si>
  <si>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</si>
  <si>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</si>
  <si>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</si>
  <si>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</si>
  <si>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</si>
  <si>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</si>
  <si>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</si>
  <si>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</si>
  <si>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</si>
  <si>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</si>
  <si>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</si>
  <si>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</si>
  <si>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</si>
  <si>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</si>
  <si>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</si>
  <si>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</si>
  <si>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</si>
  <si>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</si>
  <si>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</si>
  <si>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</si>
  <si>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</si>
  <si>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</si>
  <si>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</si>
  <si>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</si>
  <si>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</si>
  <si>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</si>
  <si>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</si>
  <si>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</si>
  <si>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</si>
  <si>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</si>
  <si>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</si>
  <si>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</si>
  <si>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</si>
  <si>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</si>
  <si>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</si>
  <si>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</si>
  <si>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</si>
  <si>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</si>
  <si>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</si>
  <si>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</si>
  <si>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</si>
  <si>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</si>
  <si>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</si>
  <si>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</si>
  <si>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</si>
  <si>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</si>
  <si>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</si>
  <si>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</si>
  <si>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</si>
  <si>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</si>
  <si>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</si>
  <si>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</si>
  <si>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</si>
  <si>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</si>
  <si>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</si>
  <si>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</si>
  <si>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</si>
  <si>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</si>
  <si>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</si>
  <si>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</si>
  <si>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</si>
  <si>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</si>
  <si>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</si>
  <si>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</si>
  <si>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</si>
  <si>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</si>
  <si>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</si>
  <si>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</si>
  <si>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</si>
  <si>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</si>
  <si>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</si>
  <si>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</si>
  <si>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</si>
  <si>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</si>
  <si>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</si>
  <si>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</si>
  <si>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</si>
  <si>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</si>
  <si>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</si>
  <si>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</si>
  <si>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</si>
  <si>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</si>
  <si>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</si>
  <si>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</si>
  <si>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</si>
  <si>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</si>
  <si>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</si>
  <si>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</si>
  <si>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</si>
  <si>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</si>
  <si>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</si>
  <si>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</si>
  <si>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</si>
  <si>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</si>
  <si>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</si>
  <si>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</si>
  <si>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</si>
  <si>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</si>
  <si>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</si>
  <si>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</si>
  <si>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</si>
  <si>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</si>
  <si>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</si>
  <si>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</si>
  <si>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</si>
  <si>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</si>
  <si>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</si>
  <si>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</si>
  <si>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</si>
  <si>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</si>
  <si>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</si>
  <si>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</si>
  <si>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Entreprise</t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</si>
  <si>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</si>
  <si>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</si>
  <si>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</si>
  <si>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</si>
  <si>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</si>
  <si>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</si>
  <si>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</si>
  <si>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Référence(s) de la convention juridique : contrat, licence, bail, concession,...</t>
  </si>
  <si>
    <t>AJOUTER UN SECTEUR</t>
  </si>
  <si>
    <t>Secteur</t>
  </si>
  <si>
    <t>USD</t>
  </si>
  <si>
    <t>Secteur</t>
  </si>
  <si>
    <t>Entité de l’État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</si>
  <si>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</si>
  <si>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</si>
  <si>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</si>
  <si>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</si>
  <si>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</si>
  <si>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</si>
  <si>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</si>
  <si>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</si>
  <si>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</si>
  <si>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</si>
  <si>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</si>
  <si>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</si>
  <si>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</si>
  <si>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</si>
  <si>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</si>
  <si>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</si>
  <si>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</si>
  <si>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</si>
  <si>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</si>
  <si>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</si>
  <si>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</si>
  <si>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</si>
  <si>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</si>
  <si>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</si>
  <si>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</si>
  <si>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</si>
  <si>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</si>
  <si>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</si>
  <si>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</si>
  <si>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</si>
  <si>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</si>
  <si>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</si>
  <si>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</si>
  <si>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</si>
  <si>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</si>
  <si>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</si>
  <si>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</si>
  <si>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</si>
  <si>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</si>
  <si>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</si>
  <si>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</si>
  <si>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</si>
  <si>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</si>
  <si>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</si>
  <si>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</si>
  <si>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</si>
  <si>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</si>
  <si>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</si>
  <si>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</si>
  <si>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</si>
  <si>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</si>
  <si>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</si>
  <si>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</si>
  <si>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</si>
  <si>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</si>
  <si>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</si>
  <si>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</si>
  <si>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</si>
  <si>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</si>
  <si>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</si>
  <si>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</si>
  <si>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</si>
  <si>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</si>
  <si>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</si>
  <si>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</si>
  <si>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</si>
  <si>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</si>
  <si>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</si>
  <si>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</si>
  <si>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</si>
  <si>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</si>
  <si>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</si>
  <si>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</si>
  <si>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</si>
  <si>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</si>
  <si>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</si>
  <si>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</si>
  <si>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</si>
  <si>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</si>
  <si>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</si>
  <si>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</si>
  <si>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</si>
  <si>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</si>
  <si>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</si>
  <si>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</si>
  <si>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</si>
  <si>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</si>
  <si>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Pétrole brut, volume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</si>
  <si>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</si>
  <si>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</si>
  <si>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</si>
  <si>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</si>
  <si>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</si>
  <si>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</si>
  <si>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</si>
  <si>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</si>
  <si>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</si>
  <si>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</si>
  <si>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</si>
  <si>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</si>
  <si>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</si>
  <si>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</si>
  <si>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</si>
  <si>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</si>
  <si>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</si>
  <si>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</si>
  <si>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</si>
  <si>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</si>
  <si>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</si>
  <si>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</si>
  <si>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</si>
  <si>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</si>
  <si>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</si>
  <si>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</si>
  <si>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</si>
  <si>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</si>
  <si>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</si>
  <si>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</si>
  <si>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</si>
  <si>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</si>
  <si>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</si>
  <si>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</si>
  <si>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</si>
  <si>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</si>
  <si>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</si>
  <si>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</si>
  <si>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</si>
  <si>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</si>
  <si>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</si>
  <si>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</si>
  <si>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</si>
  <si>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</si>
  <si>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</si>
  <si>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</si>
  <si>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</si>
  <si>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</si>
  <si>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</si>
  <si>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</si>
  <si>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</si>
  <si>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</si>
  <si>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</si>
  <si>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</si>
  <si>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</si>
  <si>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</si>
  <si>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</si>
  <si>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</si>
  <si>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</si>
  <si>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</si>
  <si>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</si>
  <si>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</si>
  <si>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</si>
  <si>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</si>
  <si>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</si>
  <si>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</si>
  <si>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</si>
  <si>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</si>
  <si>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</si>
  <si>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</si>
  <si>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</si>
  <si>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</si>
  <si>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</si>
  <si>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</si>
  <si>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</si>
  <si>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</si>
  <si>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</si>
  <si>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</si>
  <si>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</si>
  <si>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</si>
  <si>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</si>
  <si>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</si>
  <si>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</si>
  <si>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</si>
  <si>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</si>
  <si>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</si>
  <si>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</si>
  <si>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</si>
  <si>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</si>
  <si>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</si>
  <si>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</si>
  <si>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</si>
  <si>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</si>
  <si>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</si>
  <si>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</si>
  <si>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</si>
  <si>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</si>
  <si>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</si>
  <si>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</si>
  <si>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</si>
  <si>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</si>
  <si>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</si>
  <si>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</si>
  <si>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</si>
  <si>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</si>
  <si>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</si>
  <si>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</si>
  <si>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</si>
  <si>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</si>
  <si>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Gaz naturel, volume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</si>
  <si>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</si>
  <si>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</si>
  <si>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</si>
  <si>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</si>
  <si>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</si>
  <si>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</si>
  <si>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</si>
  <si>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</si>
  <si>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</si>
  <si>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</si>
  <si>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</si>
  <si>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</si>
  <si>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</si>
  <si>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</si>
  <si>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</si>
  <si>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</si>
  <si>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</si>
  <si>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</si>
  <si>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</si>
  <si>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</si>
  <si>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</si>
  <si>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</si>
  <si>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</si>
  <si>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</si>
  <si>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</si>
  <si>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</si>
  <si>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</si>
  <si>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</si>
  <si>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</si>
  <si>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</si>
  <si>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</si>
  <si>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</si>
  <si>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</si>
  <si>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</si>
  <si>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</si>
  <si>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</si>
  <si>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</si>
  <si>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</si>
  <si>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</si>
  <si>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</si>
  <si>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</si>
  <si>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</si>
  <si>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</si>
  <si>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</si>
  <si>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</si>
  <si>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</si>
  <si>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</si>
  <si>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</si>
  <si>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</si>
  <si>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</si>
  <si>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</si>
  <si>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</si>
  <si>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</si>
  <si>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</si>
  <si>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</si>
  <si>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</si>
  <si>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</si>
  <si>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</si>
  <si>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</si>
  <si>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</si>
  <si>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</si>
  <si>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</si>
  <si>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</si>
  <si>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</si>
  <si>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</si>
  <si>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</si>
  <si>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</si>
  <si>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</si>
  <si>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</si>
  <si>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</si>
  <si>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</si>
  <si>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</si>
  <si>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</si>
  <si>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</si>
  <si>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</si>
  <si>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</si>
  <si>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</si>
  <si>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</si>
  <si>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</si>
  <si>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</si>
  <si>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</si>
  <si>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</si>
  <si>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</si>
  <si>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</si>
  <si>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</si>
  <si>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</si>
  <si>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</si>
  <si>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</si>
  <si>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</si>
  <si>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</si>
  <si>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</si>
  <si>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</si>
  <si>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</si>
  <si>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</si>
  <si>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</si>
  <si>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</si>
  <si>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</si>
  <si>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</si>
  <si>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</si>
  <si>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</si>
  <si>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</si>
  <si>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</si>
  <si>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</si>
  <si>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</si>
  <si>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</si>
  <si>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</si>
  <si>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</si>
  <si>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</si>
  <si>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</si>
  <si>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</si>
  <si>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</si>
  <si>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</si>
  <si>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</si>
  <si>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</si>
  <si>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</si>
  <si>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</si>
  <si>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</si>
  <si>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</si>
  <si>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</si>
  <si>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</si>
  <si>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</si>
  <si>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</si>
  <si>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</si>
  <si>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</si>
  <si>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</si>
  <si>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</si>
  <si>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</si>
  <si>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</si>
  <si>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</si>
  <si>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</si>
  <si>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</si>
  <si>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</si>
  <si>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</si>
  <si>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</si>
  <si>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</si>
  <si>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</si>
  <si>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</si>
  <si>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</si>
  <si>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</si>
  <si>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</si>
  <si>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</si>
  <si>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</si>
  <si>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</si>
  <si>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</si>
  <si>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</si>
  <si>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</si>
  <si>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</si>
  <si>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</si>
  <si>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</si>
  <si>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</si>
  <si>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</si>
  <si>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</si>
  <si>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</si>
  <si>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</si>
  <si>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</si>
  <si>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</si>
  <si>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</si>
  <si>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</si>
  <si>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</si>
  <si>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</si>
  <si>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</si>
  <si>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</si>
  <si>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</si>
  <si>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</si>
  <si>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</si>
  <si>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</si>
  <si>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</si>
  <si>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</si>
  <si>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</si>
  <si>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</si>
  <si>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</si>
  <si>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</si>
  <si>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</si>
  <si>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</si>
  <si>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</si>
  <si>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</si>
  <si>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</si>
  <si>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</si>
  <si>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</si>
  <si>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</si>
  <si>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</si>
  <si>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</si>
  <si>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</si>
  <si>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</si>
  <si>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</si>
  <si>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</si>
  <si>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</si>
  <si>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</si>
  <si>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</si>
  <si>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</si>
  <si>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</si>
  <si>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</si>
  <si>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</si>
  <si>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</si>
  <si>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</si>
  <si>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</si>
  <si>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</si>
  <si>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</si>
  <si>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</si>
  <si>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</si>
  <si>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</si>
  <si>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</si>
  <si>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</si>
  <si>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</si>
  <si>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</si>
  <si>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</si>
  <si>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</si>
  <si>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</si>
  <si>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</si>
  <si>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</si>
  <si>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</si>
  <si>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</si>
  <si>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</si>
  <si>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</si>
  <si>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</si>
  <si>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</si>
  <si>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</si>
  <si>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</si>
  <si>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</si>
  <si>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</si>
  <si>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</si>
  <si>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</si>
  <si>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</si>
  <si>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</si>
  <si>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</si>
  <si>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</si>
  <si>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</si>
  <si>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</si>
  <si>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</si>
  <si>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</si>
  <si>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</si>
  <si>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</si>
  <si>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</si>
  <si>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</si>
  <si>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</si>
  <si>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</si>
  <si>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</si>
  <si>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</si>
  <si>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</si>
  <si>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</si>
  <si>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</si>
  <si>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</si>
  <si>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</si>
  <si>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</si>
  <si>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</si>
  <si>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</si>
  <si>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</si>
  <si>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</si>
  <si>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</si>
  <si>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</si>
  <si>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</si>
  <si>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</si>
  <si>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</si>
  <si>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</si>
  <si>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</si>
  <si>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</si>
  <si>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</si>
  <si>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</si>
  <si>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</si>
  <si>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</si>
  <si>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</si>
  <si>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</si>
  <si>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</si>
  <si>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</si>
  <si>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</si>
  <si>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</si>
  <si>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</si>
  <si>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</si>
  <si>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</si>
  <si>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</si>
  <si>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</si>
  <si>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</si>
  <si>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</si>
  <si>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</si>
  <si>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</si>
  <si>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</si>
  <si>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</si>
  <si>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</si>
  <si>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</si>
  <si>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</si>
  <si>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</si>
  <si>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</si>
  <si>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</si>
  <si>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</si>
  <si>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</si>
  <si>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</si>
  <si>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</si>
  <si>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</si>
  <si>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</si>
  <si>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</si>
  <si>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</si>
  <si>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</si>
  <si>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</si>
  <si>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</si>
  <si>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</si>
  <si>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</si>
  <si>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</si>
  <si>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</si>
  <si>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</si>
  <si>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</si>
  <si>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</si>
  <si>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</si>
  <si>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</si>
  <si>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</si>
  <si>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</si>
  <si>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</si>
  <si>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</si>
  <si>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</si>
  <si>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</si>
  <si>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</si>
  <si>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</si>
  <si>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</si>
  <si>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</si>
  <si>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</si>
  <si>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</si>
  <si>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</si>
  <si>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</si>
  <si>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</si>
  <si>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</si>
  <si>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</si>
  <si>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</si>
  <si>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</si>
  <si>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</si>
  <si>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</si>
  <si>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</si>
  <si>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</si>
  <si>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</si>
  <si>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</si>
  <si>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</si>
  <si>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</si>
  <si>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</si>
  <si>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</si>
  <si>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</si>
  <si>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</si>
  <si>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</si>
  <si>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</si>
  <si>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</si>
  <si>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</si>
  <si>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</si>
  <si>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</si>
  <si>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</si>
  <si>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</si>
  <si>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</si>
  <si>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</si>
  <si>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</si>
  <si>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</si>
  <si>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</si>
  <si>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</si>
  <si>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</si>
  <si>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</si>
  <si>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</si>
  <si>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</si>
  <si>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</si>
  <si>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</si>
  <si>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</si>
  <si>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</si>
  <si>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</si>
  <si>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</si>
  <si>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</si>
  <si>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</si>
  <si>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</si>
  <si>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</si>
  <si>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</si>
  <si>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</si>
  <si>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</si>
  <si>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</si>
  <si>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</si>
  <si>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</si>
  <si>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</si>
  <si>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</si>
  <si>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</si>
  <si>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</si>
  <si>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</si>
  <si>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</si>
  <si>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</si>
  <si>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</si>
  <si>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</si>
  <si>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</si>
  <si>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</si>
  <si>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</si>
  <si>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</si>
  <si>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</si>
  <si>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</si>
  <si>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</si>
  <si>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</si>
  <si>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</si>
  <si>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</si>
  <si>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</si>
  <si>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</si>
  <si>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</si>
  <si>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</si>
  <si>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</si>
  <si>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</si>
  <si>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</si>
  <si>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</si>
  <si>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</si>
  <si>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</si>
  <si>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</si>
  <si>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</si>
  <si>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</si>
  <si>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</si>
  <si>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</si>
  <si>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</si>
  <si>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</si>
  <si>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</si>
  <si>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Veuillez fournir une liste de toutes les entités déclarantes, accompagnée de l’information y afférente</t>
  </si>
  <si>
    <t>Nom complet de l’entité</t>
  </si>
  <si>
    <t>Nom complet de l’entreprise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</si>
  <si>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</si>
  <si>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</si>
  <si>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</si>
  <si>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</si>
  <si>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</si>
  <si>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</si>
  <si>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</si>
  <si>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</si>
  <si>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</si>
  <si>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</si>
  <si>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</si>
  <si>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</si>
  <si>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</si>
  <si>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</si>
  <si>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</si>
  <si>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</si>
  <si>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</si>
  <si>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</si>
  <si>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</si>
  <si>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</si>
  <si>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</si>
  <si>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</si>
  <si>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</si>
  <si>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</si>
  <si>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</si>
  <si>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</si>
  <si>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</si>
  <si>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</si>
  <si>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</si>
  <si>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</si>
  <si>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</si>
  <si>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Sociétés associées, commencer par l’Opérateur</t>
  </si>
  <si>
    <t>Valeur de production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</si>
  <si>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</si>
  <si>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</si>
  <si>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</si>
  <si>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</si>
  <si>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</si>
  <si>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</si>
  <si>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PIB - secteur artisanal et informel</t>
  </si>
  <si>
    <t>Paiement effectué en nature?</t>
  </si>
  <si>
    <t>Volume en nature (si applicable)</t>
  </si>
  <si>
    <t>Unité (si applicable)</t>
  </si>
  <si>
    <t>Matières premières (une matière/ligne)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</si>
  <si>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</si>
  <si>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</si>
  <si>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</si>
  <si>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</si>
  <si>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</si>
  <si>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</si>
  <si>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</si>
  <si>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</si>
  <si>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</si>
  <si>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</si>
  <si>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</si>
  <si>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</si>
  <si>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</si>
  <si>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Rapport financier audité (si indisponible, bilan comptable ou flux de trésorerie…)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</si>
  <si>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</si>
  <si>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</si>
  <si>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</si>
  <si>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</si>
  <si>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AAAA-MM-JJ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</si>
  <si>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</si>
  <si>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</si>
  <si>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</si>
  <si>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</si>
  <si>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</si>
  <si>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</si>
  <si>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</si>
  <si>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</si>
  <si>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</si>
  <si>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</si>
  <si>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</si>
  <si>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</si>
  <si>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</si>
  <si>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</si>
  <si>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</si>
  <si>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</si>
  <si>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</si>
  <si>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</si>
  <si>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</si>
  <si>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</si>
  <si>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</si>
  <si>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</si>
  <si>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</si>
  <si>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</si>
  <si>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</si>
  <si>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</si>
  <si>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</si>
  <si>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</si>
  <si>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</si>
  <si>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</si>
  <si>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</si>
  <si>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</si>
  <si>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</si>
  <si>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</si>
  <si>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</si>
  <si>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</si>
  <si>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</si>
  <si>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</si>
  <si>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</si>
  <si>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</si>
  <si>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</si>
  <si>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</si>
  <si>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</si>
  <si>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</si>
  <si>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</si>
  <si>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</si>
  <si>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</si>
  <si>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</si>
  <si>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</si>
  <si>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</si>
  <si>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</si>
  <si>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</si>
  <si>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</si>
  <si>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</si>
  <si>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</si>
  <si>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</si>
  <si>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</si>
  <si>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</si>
  <si>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</si>
  <si>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</si>
  <si>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</si>
  <si>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</si>
  <si>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</si>
  <si>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</si>
  <si>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</si>
  <si>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</si>
  <si>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</si>
  <si>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</si>
  <si>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</si>
  <si>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</si>
  <si>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</si>
  <si>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</si>
  <si>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</si>
  <si>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</si>
  <si>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</si>
  <si>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</si>
  <si>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</si>
  <si>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</si>
  <si>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</si>
  <si>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</si>
  <si>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</si>
  <si>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</si>
  <si>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</si>
  <si>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</si>
  <si>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</si>
  <si>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</si>
  <si>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</si>
  <si>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</si>
  <si>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</si>
  <si>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</si>
  <si>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</si>
  <si>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</si>
  <si>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</si>
  <si>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</si>
  <si>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</si>
  <si>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</si>
  <si>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</si>
  <si>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</si>
  <si>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</si>
  <si>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</si>
  <si>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</si>
  <si>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</si>
  <si>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</si>
  <si>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</si>
  <si>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</si>
  <si>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</si>
  <si>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</si>
  <si>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</si>
  <si>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</si>
  <si>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</si>
  <si>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</si>
  <si>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</si>
  <si>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</si>
  <si>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</si>
  <si>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</si>
  <si>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</si>
  <si>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</si>
  <si>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</si>
  <si>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</si>
  <si>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</si>
  <si>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</si>
  <si>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</si>
  <si>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</si>
  <si>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</si>
  <si>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</si>
  <si>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</si>
  <si>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</si>
  <si>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t>onces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</si>
  <si>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</si>
  <si>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</si>
  <si>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</si>
  <si>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</si>
  <si>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</si>
  <si>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</si>
  <si>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</si>
  <si>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</si>
  <si>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</si>
  <si>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</si>
  <si>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</si>
  <si>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</si>
  <si>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</si>
  <si>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</si>
  <si>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</si>
  <si>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</si>
  <si>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</si>
  <si>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</si>
  <si>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</si>
  <si>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</si>
  <si>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</si>
  <si>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</si>
  <si>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</si>
  <si>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</si>
  <si>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</si>
  <si>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</si>
  <si>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</si>
  <si>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</si>
  <si>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</si>
  <si>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</si>
  <si>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</si>
  <si>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</si>
  <si>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</si>
  <si>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</si>
  <si>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</si>
  <si>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</si>
  <si>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</si>
  <si>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</si>
  <si>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</si>
  <si>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</si>
  <si>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</si>
  <si>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</si>
  <si>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</si>
  <si>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</si>
  <si>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</si>
  <si>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</si>
  <si>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</si>
  <si>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</si>
  <si>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</si>
  <si>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</si>
  <si>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</si>
  <si>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</si>
  <si>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</si>
  <si>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</si>
  <si>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</si>
  <si>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</si>
  <si>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</si>
  <si>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</si>
  <si>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</si>
  <si>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</si>
  <si>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</si>
  <si>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</si>
  <si>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</si>
  <si>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</si>
  <si>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</si>
  <si>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Liste des entités de l’État déclarantes</t>
  </si>
  <si>
    <t>N° d’identifiant (le cas échéant)</t>
  </si>
  <si>
    <t>Total déclaré</t>
  </si>
  <si>
    <t>Identifiants d’entreprise</t>
  </si>
  <si>
    <t>Exemple : N° identification de contribuable</t>
  </si>
  <si>
    <t>Liste des entreprises déclarantes</t>
  </si>
  <si>
    <t>Identifiant de l’entreprise</t>
  </si>
  <si>
    <t>Matières premières (séparation par virgule)</t>
  </si>
  <si>
    <t xml:space="preserve">Cotation boursière ou site Internet d’entreprise </t>
  </si>
  <si>
    <t>Rapport de paiements à l’État</t>
  </si>
  <si>
    <t>Liste des projets à déclarer</t>
  </si>
  <si>
    <t>Nom complet du projet</t>
  </si>
  <si>
    <t>Statut</t>
  </si>
  <si>
    <t>Volume de production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</si>
  <si>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</si>
  <si>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</si>
  <si>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</si>
  <si>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</si>
  <si>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</si>
  <si>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</si>
  <si>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Mines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</si>
  <si>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</si>
  <si>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</si>
  <si>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</si>
  <si>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</si>
  <si>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</si>
  <si>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</si>
  <si>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</si>
  <si>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</si>
  <si>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</si>
  <si>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</si>
  <si>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</si>
  <si>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</si>
  <si>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</si>
  <si>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</si>
  <si>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</si>
  <si>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</si>
  <si>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</si>
  <si>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</si>
  <si>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t>employés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</si>
  <si>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</si>
  <si>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</si>
  <si>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</si>
  <si>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</si>
  <si>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</si>
  <si>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</si>
  <si>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</si>
  <si>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</si>
  <si>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</si>
  <si>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</si>
  <si>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</si>
  <si>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</si>
  <si>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</si>
  <si>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</si>
  <si>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</si>
  <si>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</si>
  <si>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</si>
  <si>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</si>
  <si>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</si>
  <si>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</si>
  <si>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</si>
  <si>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</si>
  <si>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</si>
  <si>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</si>
  <si>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</si>
  <si>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</si>
  <si>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</si>
  <si>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</si>
  <si>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</si>
  <si>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</si>
  <si>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</si>
  <si>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</si>
  <si>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</si>
  <si>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</si>
  <si>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</si>
  <si>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</si>
  <si>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</si>
  <si>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</si>
  <si>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</si>
  <si>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</si>
  <si>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</si>
  <si>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</si>
  <si>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</si>
  <si>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</si>
  <si>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</si>
  <si>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</si>
  <si>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</si>
  <si>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</si>
  <si>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</si>
  <si>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</si>
  <si>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</si>
  <si>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</si>
  <si>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</si>
  <si>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</si>
  <si>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</si>
  <si>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</si>
  <si>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</si>
  <si>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</si>
  <si>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</si>
  <si>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</si>
  <si>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</si>
  <si>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</si>
  <si>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</si>
  <si>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</si>
  <si>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</si>
  <si>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</si>
  <si>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</si>
  <si>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</si>
  <si>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</si>
  <si>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</si>
  <si>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</si>
  <si>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</si>
  <si>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</si>
  <si>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</si>
  <si>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</si>
  <si>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</si>
  <si>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</si>
  <si>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</si>
  <si>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</si>
  <si>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</si>
  <si>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</si>
  <si>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</si>
  <si>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</si>
  <si>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</si>
  <si>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</si>
  <si>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</si>
  <si>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</si>
  <si>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</si>
  <si>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</si>
  <si>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</si>
  <si>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</si>
  <si>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</si>
  <si>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</si>
  <si>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</si>
  <si>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</si>
  <si>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</si>
  <si>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</si>
  <si>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</si>
  <si>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</si>
  <si>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</si>
  <si>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</si>
  <si>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</si>
  <si>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</si>
  <si>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</si>
  <si>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</si>
  <si>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</si>
  <si>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</si>
  <si>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</si>
  <si>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</si>
  <si>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</si>
  <si>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</si>
  <si>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</si>
  <si>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</si>
  <si>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</si>
  <si>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</si>
  <si>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</si>
  <si>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</si>
  <si>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</si>
  <si>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</si>
  <si>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</si>
  <si>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</si>
  <si>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</si>
  <si>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</si>
  <si>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</si>
  <si>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</si>
  <si>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</si>
  <si>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</si>
  <si>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</si>
  <si>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</si>
  <si>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</si>
  <si>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</si>
  <si>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</si>
  <si>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</si>
  <si>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</si>
  <si>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</si>
  <si>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</si>
  <si>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</si>
  <si>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</si>
  <si>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</si>
  <si>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</si>
  <si>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</si>
  <si>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</si>
  <si>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</si>
  <si>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</si>
  <si>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</si>
  <si>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</si>
  <si>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</si>
  <si>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</si>
  <si>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</si>
  <si>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</si>
  <si>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</si>
  <si>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</si>
  <si>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</si>
  <si>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t>Type d'entreprise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</si>
  <si>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</si>
  <si>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</si>
  <si>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</si>
  <si>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</si>
  <si>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</si>
  <si>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</si>
  <si>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</si>
  <si>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</si>
  <si>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2716</t>
  </si>
  <si>
    <t>Moore Stephens Insight</t>
  </si>
  <si>
    <t>https://www.itie-guinee.org/rapport-itie-guinee-2022/</t>
  </si>
  <si>
    <t>N/A</t>
  </si>
  <si>
    <t>Oui, divulgation systématique</t>
  </si>
  <si>
    <t>https://opendataitie-guinee.org/wp-content/uploads/2021/03/Politique-GMP-en-Matiere-de-donnees-Ouvertes.pdf</t>
  </si>
  <si>
    <t>https://www.itie-guinee.org/rubrique/rapports-itie-guinee/</t>
  </si>
  <si>
    <t>https://www.bcrg-guinee.org/fixing-du-30-12-2022-2/</t>
  </si>
  <si>
    <t>https://www.sgg.gov.gn/document/lois/1</t>
  </si>
  <si>
    <t>https://cpdm.mines.gov.gn/cadre-juridique-2/</t>
  </si>
  <si>
    <t>https://cpdm.mines.gov.gn/</t>
  </si>
  <si>
    <t>https://cpdm.mines.gov.gn/cadre-juridique-2/
https://jaoguinee.com/archive/wp-content/uploads/2022/08/Avis_Appel_Offres_International_Boffa.pdf</t>
  </si>
  <si>
    <t>https://cpdm.mines.gov.gn/
https://jaoguinee.com/archive/wp-content/uploads/2022/08/Avis_Appel_Offres_International_Boffa.pdf</t>
  </si>
  <si>
    <t>https://guinee.cadastreminier.org/en/</t>
  </si>
  <si>
    <t>https://sonapguinee.com/</t>
  </si>
  <si>
    <t>https://contrats.mines.gov.gn/</t>
  </si>
  <si>
    <t>https://soguipami.net/</t>
  </si>
  <si>
    <t>https://soguipami.net/rapports-commissaires-aux-comptes/</t>
  </si>
  <si>
    <t>Bauxite, volume</t>
  </si>
  <si>
    <t>Millard GNF</t>
  </si>
  <si>
    <t>Alumine, volume</t>
  </si>
  <si>
    <t>Alumine, valeur</t>
  </si>
  <si>
    <t>Diamants (7102), valeur</t>
  </si>
  <si>
    <t>Section 4.1.9 et Section 4.2.10 du rapport ITIE 2022</t>
  </si>
  <si>
    <t>Section 2.5.2 rapport ITIE 2022</t>
  </si>
  <si>
    <t>Section 4.3 du rapport ITIE 2022</t>
  </si>
  <si>
    <t>Section 4.1.15 du rapport ITIE 2022</t>
  </si>
  <si>
    <t>https://mbudget.gov.gn/</t>
  </si>
  <si>
    <t>Annexe 10</t>
  </si>
  <si>
    <t>Annexe 11</t>
  </si>
  <si>
    <t>Tableau 67 page 104</t>
  </si>
  <si>
    <t>https://www.stat-guinee.org/index.php/autres-publications-ssn/101-ministere-de-l-economie-et-des-finances</t>
  </si>
  <si>
    <t>https://www.bcrg-guinee.org/satistiques/</t>
  </si>
  <si>
    <t>l'emploi du secteur informel (266 712). 13 436 représente  l'emploi par le secteur formel.</t>
  </si>
  <si>
    <t>https://fecan-guinee.org/documents-de-references/</t>
  </si>
  <si>
    <t>https://www.medd-agee.com/les-eies/</t>
  </si>
  <si>
    <t>https://fecan-guinee.org/decrets-et-arretes-conjoints/</t>
  </si>
  <si>
    <t>https://www.medd-agee.com/nos-validations-de-rapports/</t>
  </si>
  <si>
    <t>COMPAGNIE DE BAUXITES  ET D'ALUMINE DE DIAN-DIAN (COBAD)</t>
  </si>
  <si>
    <t>COMPAGNIE DES BAUXITES DE GUINEE C.B.G</t>
  </si>
  <si>
    <t>COMPAGNIE DES BAUXITES DE KINDIA (CBK)</t>
  </si>
  <si>
    <t>COMPAGNIE DU DEVELOPPEMENT DES MINES INTERNATIONALES HENAN CHINE SA (CDMC)</t>
  </si>
  <si>
    <t>GUINEA ALUMINA CORPORATION  (GAC) SA</t>
  </si>
  <si>
    <t>SOC MINIERE DE DINGUIRAYE</t>
  </si>
  <si>
    <t>SOCIETE  ANGLOGOLD ASHANTI  DE GUINEE (SAG) -SA</t>
  </si>
  <si>
    <t>SOCIETE CHALCO GUINEA COMPANY SA</t>
  </si>
  <si>
    <t>SOCIETE D'ALUMINE FRIGUIA</t>
  </si>
  <si>
    <t>SOCIETE DES MINES DE FER DE GUINEE SA (SMFG)</t>
  </si>
  <si>
    <t>SOCIETE DES MINES DE MANDIANA S.A (SMM)</t>
  </si>
  <si>
    <t>SOCIETE MINIERE DE BOKE (SMB)-SA</t>
  </si>
  <si>
    <t>SPIC  INTERNATIONAL INVESTMENT et DEVELOPMENT GUINEA</t>
  </si>
  <si>
    <t>Agence Nationale d'Aménagement des Infrastructures Minières (ANAIM)</t>
  </si>
  <si>
    <t>Caisse Nationale de Sécurité Sociale (CNSS)</t>
  </si>
  <si>
    <t>Direction Général des Impôts (DGI)</t>
  </si>
  <si>
    <t>Direction Générale de Douane (DGD)</t>
  </si>
  <si>
    <t>Direction Générale du Trésor Publique (DGTCP)</t>
  </si>
  <si>
    <t>Direction Nationale des Mines (DNM)</t>
  </si>
  <si>
    <t>Office National de Formation et de Perfectionnement Professionnels (ONFPP)</t>
  </si>
  <si>
    <t>Société Guinéenne du Patrimoine Minier (SOGUIPAMI)</t>
  </si>
  <si>
    <t>Banque Centrale de la République de Guinée (BCRG)</t>
  </si>
  <si>
    <t>Loyers des infrastructures minières</t>
  </si>
  <si>
    <t>Cotisations sociales</t>
  </si>
  <si>
    <t>Impôt sur le Revenu des Personnes Physiques (précompte / BIC / forfaitaire)</t>
  </si>
  <si>
    <t>Retenues à la Source</t>
  </si>
  <si>
    <t>Retenues sur les salaires</t>
  </si>
  <si>
    <t>Taxe sur la valeur ajoutée reversée</t>
  </si>
  <si>
    <t>Versement forfaitaire sur les salaires</t>
  </si>
  <si>
    <t>Amendes et pénalités douanières</t>
  </si>
  <si>
    <t>Droits de douanes (Droits, TVA, etc.)</t>
  </si>
  <si>
    <t>Taxes à l’exportation des substances minières autres que les substances précieuses (Bauxite, fer, etc..)</t>
  </si>
  <si>
    <t>Impôt sur les sociétés</t>
  </si>
  <si>
    <t>Taxe Spéciale sur les Produits Miniers (TSPM)</t>
  </si>
  <si>
    <t>Taxes à l'extraction des substances minières autres que les substances précieuses (Bauxite, fer, etc..)</t>
  </si>
  <si>
    <t xml:space="preserve">Taxe sur les substances de carrières </t>
  </si>
  <si>
    <t xml:space="preserve">Contribution à la formation professionnelle et apprentissage </t>
  </si>
  <si>
    <t>Commission sur commercialisation des minerais issue de l’exercice du droit de préemption (+)</t>
  </si>
  <si>
    <t>DGD: Taxe sur la production et l’exportation industrielle et semi-industrielle de métaux précieux (OR et autres)</t>
  </si>
  <si>
    <t>Dividendes</t>
  </si>
  <si>
    <t>Droits de suite</t>
  </si>
  <si>
    <t xml:space="preserve">Taxe sur Consommation de bauxite </t>
  </si>
  <si>
    <t>Amendes et pénalités fiscales</t>
  </si>
  <si>
    <t>Travaux et services vendus par la SOGUIPAMI</t>
  </si>
  <si>
    <t>Bureau National d'Expertise de diamant et des matières précieuses (BNE)</t>
  </si>
  <si>
    <t>Centre de Promotion et de Développement Miniers (CPDM)</t>
  </si>
  <si>
    <t>Fonds d'Investissement Minier (FIM)</t>
  </si>
  <si>
    <t>Privée</t>
  </si>
  <si>
    <t>Bauxite</t>
  </si>
  <si>
    <t>Bauxite, Dolorite</t>
  </si>
  <si>
    <t>Fer</t>
  </si>
  <si>
    <t>Or</t>
  </si>
  <si>
    <t>https://dgi.gov.gn/</t>
  </si>
  <si>
    <t>Section 4.1.2.2 ET Section 4.2.2 du rapport ITIE 2022</t>
  </si>
  <si>
    <t>Section 4.1.2.1 et section 4.2.2</t>
  </si>
  <si>
    <t xml:space="preserve">Le nombre d’octrois de licences: 87 titres miniers et 0 pétroliers en 2022 </t>
  </si>
  <si>
    <t>Le nombre d’octrois de licences: 87 titres miniers et 0 pétroliers 
les transferts:  1 titre miniers et 0 pétrolier en 2022
Le renouvellement 119 titre miniers et 0 pétrolier</t>
  </si>
  <si>
    <t>Section 4.1.7 et section 4.2.7 du rapport ITIE 2022</t>
  </si>
  <si>
    <t>https://soguipami.net/wp-content/uploads/2023/12/RAPPORT-DACTIVITES-2022-DE-LA-SOGUIPAMI2.pdf</t>
  </si>
  <si>
    <t>https://www.stat-guinee.org/images/Documents/Publications/SSN/mmg/Bulletin_2022_final.pdf</t>
  </si>
  <si>
    <t>Section 5.1 du rapport ITIE 2022</t>
  </si>
  <si>
    <t>Section 6.1 du rapport ITIE 2022</t>
  </si>
  <si>
    <t>Section 7.1, Section 4.1.10 et Section 4.2.11 du rapport ITIE 2022</t>
  </si>
  <si>
    <t>SOGUIPAMI 397 637 252 743
ANAIM        134 502 480 174</t>
  </si>
  <si>
    <t>Section 7.4, Section 4.1.8.2 et Section 4.2.8.2 du rapport ITIE 2022</t>
  </si>
  <si>
    <t>Section 7.4, Section 4.1.15 et Section 4.2.15 u rapport ITIE 2022</t>
  </si>
  <si>
    <t>Section 7 rapport ITIE 2022</t>
  </si>
  <si>
    <t>Section 2.5.2</t>
  </si>
  <si>
    <t>Section 2.5.2 et section 4.7 du rapport ITIE 2022</t>
  </si>
  <si>
    <t>Section 4.7 du rapport ITIE 2022</t>
  </si>
  <si>
    <t>Section 4.3 et Section 7</t>
  </si>
  <si>
    <t>Section 4.1.17 et Section 4.2.18</t>
  </si>
  <si>
    <t xml:space="preserve">Section 4.1.8,  Section 7.5.2 et annexe 12 </t>
  </si>
  <si>
    <t>Section 4.1.4 et Section 4.2.3 du rapport ITIE 2022</t>
  </si>
  <si>
    <t>Section 4.5.2 du rapport ITIE 2022</t>
  </si>
  <si>
    <t>Annex 2 du rapport ITIE 2022</t>
  </si>
  <si>
    <t>Section 4.1.12 et section 4.2.13 du rapport ITIE 2022</t>
  </si>
  <si>
    <t>Section 4.3.3 odu rapport ITIE 2022</t>
  </si>
  <si>
    <t>Section 4.3.3 du rapport ITIE 2022</t>
  </si>
  <si>
    <t>Section 4.1.8,  Section 7.5.2, annex 10 &amp; annex 11 du rapport ITIE 2022</t>
  </si>
  <si>
    <t>N/a</t>
  </si>
  <si>
    <t>Non applicable</t>
  </si>
  <si>
    <t>DGD: Taxe à l’exportation sur la production artisanale de métaux précieux (OR et autres)</t>
  </si>
  <si>
    <t>Taxe d'apprentissage</t>
  </si>
  <si>
    <t>Droits fixes FIM</t>
  </si>
  <si>
    <t xml:space="preserve">Droits fixes </t>
  </si>
  <si>
    <t>Frais d’instruction des dossiers des titres miniers</t>
  </si>
  <si>
    <t>Redevances portuaires</t>
  </si>
  <si>
    <t>Redevance de la BCRG sur les expéditions de l’Or</t>
  </si>
  <si>
    <t>BNE: Taxe à l’exportation sur la production artisanale des pierres précieuses (Diamant et autres gemmes)</t>
  </si>
  <si>
    <t>Redevance Comptoirs d'achat, Acheteur et Collecteur sur la commercialisation du diamant et autres gemmes</t>
  </si>
  <si>
    <t>Redevance Comptoir, Acheteur, Collecteur et Balancier pour la commercialisation de l'Or</t>
  </si>
  <si>
    <t>Enlever les commentaires guide de la colonne F</t>
  </si>
  <si>
    <t>Enlever les commentaires guide des colonnes F et G</t>
  </si>
  <si>
    <t>Comments</t>
  </si>
  <si>
    <t>Revoir la devis (USD ?)</t>
  </si>
  <si>
    <t>Valeur des revenus GNF</t>
  </si>
  <si>
    <t>Les flux suivants n'ont pas été inclus dans le tableau ci-dessus s'agissant de paiement versé au nom des employés des entreprises:</t>
  </si>
  <si>
    <t>Valeur de revenus GNF</t>
  </si>
  <si>
    <t xml:space="preserve"> </t>
  </si>
  <si>
    <t>Sections 2,5 et 7 du rapport ITIE 2022</t>
  </si>
  <si>
    <t xml:space="preserve">diabyitie@yahoo.fr </t>
  </si>
  <si>
    <t>Mamadou DIABY</t>
  </si>
  <si>
    <t>Guinea EITI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</si>
</sst>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_ * #,##0_ ;_ * \-#,##0_ ;_ * &quot;-&quot;??_ ;_ @_ "/>
  </numFmts>
  <fonts count="78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i/>
      <sz val="11"/>
      <name val="Franklin Gothic Book"/>
      <family val="2"/>
    </font>
    <font>
      <b/>
      <sz val="12"/>
      <color rgb="FFFF0000"/>
      <name val="Franklin Gothic Book"/>
      <family val="2"/>
    </font>
    <font>
      <b/>
      <sz val="10.5"/>
      <color rgb="FFFF0000"/>
      <name val="Franklin Gothic Book"/>
      <family val="2"/>
    </font>
    <font>
      <b/>
      <i/>
      <sz val="12"/>
      <color rgb="FFFF0000"/>
      <name val="Franklin Gothic Book"/>
      <family val="2"/>
    </font>
    <font>
      <b/>
      <i/>
      <sz val="10.5"/>
      <color theme="1"/>
      <name val="Franklin Gothic Boo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6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5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1" fillId="0" borderId="0" xfId="3" applyFont="1" applyAlignment="1">
      <alignment horizontal="left" vertical="center"/>
    </xf>
    <xf numFmtId="0" fontId="41" fillId="0" borderId="26" xfId="3" applyFont="1" applyBorder="1" applyAlignment="1">
      <alignment horizontal="left" vertical="center"/>
    </xf>
    <xf numFmtId="0" fontId="41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2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 indent="1"/>
    </xf>
    <xf numFmtId="0" fontId="42" fillId="0" borderId="2" xfId="3" applyFont="1" applyBorder="1" applyAlignment="1">
      <alignment horizontal="left" vertical="center"/>
    </xf>
    <xf numFmtId="0" fontId="41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5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27" xfId="2" applyFont="1" applyFill="1" applyBorder="1" applyAlignment="1">
      <alignment horizontal="left" vertical="center" wrapText="1"/>
    </xf>
    <xf numFmtId="0" fontId="49" fillId="0" borderId="27" xfId="3" applyFont="1" applyBorder="1" applyAlignment="1">
      <alignment vertical="center" wrapText="1"/>
    </xf>
    <xf numFmtId="0" fontId="41" fillId="6" borderId="27" xfId="3" applyFont="1" applyFill="1" applyBorder="1" applyAlignment="1">
      <alignment horizontal="left" vertical="center"/>
    </xf>
    <xf numFmtId="0" fontId="49" fillId="0" borderId="28" xfId="3" applyFont="1" applyBorder="1" applyAlignment="1">
      <alignment horizontal="left" vertical="center" indent="1"/>
    </xf>
    <xf numFmtId="0" fontId="49" fillId="0" borderId="28" xfId="3" applyFont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/>
    </xf>
    <xf numFmtId="0" fontId="49" fillId="0" borderId="28" xfId="3" applyFont="1" applyBorder="1" applyAlignment="1">
      <alignment horizontal="left" vertical="center" indent="3"/>
    </xf>
    <xf numFmtId="0" fontId="49" fillId="0" borderId="29" xfId="3" applyFont="1" applyBorder="1" applyAlignment="1">
      <alignment horizontal="left" vertical="center" indent="3"/>
    </xf>
    <xf numFmtId="0" fontId="41" fillId="6" borderId="29" xfId="3" applyFont="1" applyFill="1" applyBorder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49" fillId="0" borderId="0" xfId="3" applyFont="1" applyAlignment="1">
      <alignment horizontal="left" vertical="center" indent="5"/>
    </xf>
    <xf numFmtId="0" fontId="41" fillId="0" borderId="28" xfId="3" applyFont="1" applyBorder="1" applyAlignment="1">
      <alignment horizontal="left" vertical="center"/>
    </xf>
    <xf numFmtId="0" fontId="49" fillId="0" borderId="34" xfId="3" applyFont="1" applyBorder="1" applyAlignment="1">
      <alignment horizontal="left" vertical="center" indent="5"/>
    </xf>
    <xf numFmtId="0" fontId="49" fillId="0" borderId="34" xfId="3" applyFont="1" applyBorder="1" applyAlignment="1">
      <alignment horizontal="left" vertical="center" indent="1"/>
    </xf>
    <xf numFmtId="0" fontId="49" fillId="0" borderId="41" xfId="3" applyFont="1" applyBorder="1" applyAlignment="1">
      <alignment horizontal="left" vertical="center"/>
    </xf>
    <xf numFmtId="0" fontId="41" fillId="0" borderId="41" xfId="3" applyFont="1" applyBorder="1" applyAlignment="1">
      <alignment horizontal="left" vertical="center"/>
    </xf>
    <xf numFmtId="0" fontId="51" fillId="0" borderId="27" xfId="3" applyFont="1" applyBorder="1" applyAlignment="1">
      <alignment vertical="center"/>
    </xf>
    <xf numFmtId="0" fontId="49" fillId="0" borderId="29" xfId="3" applyFont="1" applyBorder="1" applyAlignment="1">
      <alignment horizontal="left" vertical="center" wrapText="1" indent="1"/>
    </xf>
    <xf numFmtId="0" fontId="41" fillId="0" borderId="27" xfId="3" applyFont="1" applyBorder="1" applyAlignment="1">
      <alignment vertical="center"/>
    </xf>
    <xf numFmtId="0" fontId="49" fillId="0" borderId="29" xfId="3" applyFont="1" applyBorder="1" applyAlignment="1">
      <alignment horizontal="left" vertical="center" indent="1"/>
    </xf>
    <xf numFmtId="0" fontId="49" fillId="0" borderId="28" xfId="3" applyFont="1" applyBorder="1" applyAlignment="1">
      <alignment horizontal="left" vertical="center" wrapText="1" indent="1"/>
    </xf>
    <xf numFmtId="0" fontId="49" fillId="0" borderId="28" xfId="3" applyFont="1" applyBorder="1" applyAlignment="1">
      <alignment horizontal="left" vertical="center" wrapText="1" indent="3"/>
    </xf>
    <xf numFmtId="0" fontId="49" fillId="0" borderId="29" xfId="3" applyFont="1" applyBorder="1" applyAlignment="1">
      <alignment horizontal="left" vertical="center" wrapText="1" indent="3"/>
    </xf>
    <xf numFmtId="0" fontId="50" fillId="0" borderId="27" xfId="3" applyFont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 indent="1"/>
    </xf>
    <xf numFmtId="0" fontId="52" fillId="0" borderId="29" xfId="2" applyFont="1" applyFill="1" applyBorder="1" applyAlignment="1">
      <alignment horizontal="left" vertical="center" wrapText="1" indent="1"/>
    </xf>
    <xf numFmtId="0" fontId="52" fillId="0" borderId="28" xfId="2" applyFont="1" applyFill="1" applyBorder="1" applyAlignment="1">
      <alignment horizontal="left" vertical="center" wrapText="1" indent="3"/>
    </xf>
    <xf numFmtId="0" fontId="10" fillId="0" borderId="28" xfId="3" applyFont="1" applyBorder="1" applyAlignment="1">
      <alignment horizontal="left" vertical="center"/>
    </xf>
    <xf numFmtId="0" fontId="49" fillId="0" borderId="28" xfId="3" applyFont="1" applyBorder="1" applyAlignment="1">
      <alignment horizontal="left" vertical="center" wrapText="1" indent="5"/>
    </xf>
    <xf numFmtId="0" fontId="50" fillId="0" borderId="0" xfId="3" applyFont="1" applyAlignment="1">
      <alignment vertical="center"/>
    </xf>
    <xf numFmtId="0" fontId="52" fillId="0" borderId="29" xfId="2" applyFont="1" applyFill="1" applyBorder="1" applyAlignment="1">
      <alignment horizontal="left" vertical="center" wrapText="1" indent="3"/>
    </xf>
    <xf numFmtId="0" fontId="41" fillId="0" borderId="35" xfId="3" applyFont="1" applyBorder="1" applyAlignment="1">
      <alignment horizontal="left" vertical="center"/>
    </xf>
    <xf numFmtId="0" fontId="49" fillId="7" borderId="27" xfId="3" applyFont="1" applyFill="1" applyBorder="1" applyAlignment="1">
      <alignment vertical="center" wrapText="1"/>
    </xf>
    <xf numFmtId="0" fontId="50" fillId="7" borderId="27" xfId="3" applyFont="1" applyFill="1" applyBorder="1" applyAlignment="1">
      <alignment vertical="center"/>
    </xf>
    <xf numFmtId="0" fontId="52" fillId="0" borderId="28" xfId="2" applyFont="1" applyFill="1" applyBorder="1" applyAlignment="1">
      <alignment horizontal="left" vertical="center" wrapText="1"/>
    </xf>
    <xf numFmtId="0" fontId="53" fillId="0" borderId="28" xfId="2" applyFont="1" applyFill="1" applyBorder="1" applyAlignment="1">
      <alignment horizontal="left" vertical="center" wrapText="1" indent="1"/>
    </xf>
    <xf numFmtId="0" fontId="49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1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6" fillId="0" borderId="0" xfId="3" applyFont="1" applyAlignment="1">
      <alignment vertical="center"/>
    </xf>
    <xf numFmtId="0" fontId="57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4" fontId="25" fillId="0" borderId="0" xfId="1" applyFont="1" applyFill="1" applyAlignment="1">
      <alignment horizontal="left" vertical="center"/>
    </xf>
    <xf numFmtId="167" fontId="25" fillId="0" borderId="0" xfId="1" applyNumberFormat="1" applyFont="1" applyFill="1" applyAlignment="1">
      <alignment horizontal="left" vertic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/>
    <xf numFmtId="0" fontId="62" fillId="0" borderId="0" xfId="5" applyFont="1"/>
    <xf numFmtId="0" fontId="41" fillId="0" borderId="0" xfId="0" applyFont="1" applyAlignment="1">
      <alignment wrapText="1"/>
    </xf>
    <xf numFmtId="164" fontId="41" fillId="0" borderId="0" xfId="1" applyFont="1"/>
    <xf numFmtId="0" fontId="57" fillId="4" borderId="2" xfId="0" applyFont="1" applyFill="1" applyBorder="1" applyAlignment="1">
      <alignment vertical="center"/>
    </xf>
    <xf numFmtId="0" fontId="62" fillId="0" borderId="0" xfId="5" applyNumberFormat="1" applyFont="1"/>
    <xf numFmtId="0" fontId="42" fillId="0" borderId="0" xfId="0" applyFont="1"/>
    <xf numFmtId="0" fontId="57" fillId="0" borderId="36" xfId="0" applyFont="1" applyBorder="1"/>
    <xf numFmtId="164" fontId="57" fillId="0" borderId="17" xfId="1" applyFont="1" applyBorder="1"/>
    <xf numFmtId="0" fontId="57" fillId="0" borderId="17" xfId="0" applyFont="1" applyBorder="1"/>
    <xf numFmtId="164" fontId="41" fillId="0" borderId="0" xfId="0" applyNumberFormat="1" applyFont="1"/>
    <xf numFmtId="0" fontId="67" fillId="2" borderId="0" xfId="0" applyFont="1" applyFill="1" applyAlignment="1">
      <alignment vertical="center"/>
    </xf>
    <xf numFmtId="0" fontId="42" fillId="2" borderId="0" xfId="3" applyFont="1" applyFill="1" applyAlignment="1">
      <alignment horizontal="left" vertical="center" indent="1"/>
    </xf>
    <xf numFmtId="0" fontId="42" fillId="2" borderId="0" xfId="3" applyFont="1" applyFill="1" applyAlignment="1">
      <alignment horizontal="left" vertical="center"/>
    </xf>
    <xf numFmtId="164" fontId="42" fillId="2" borderId="0" xfId="1" applyFont="1" applyFill="1" applyBorder="1" applyAlignment="1">
      <alignment horizontal="left" vertical="center"/>
    </xf>
    <xf numFmtId="0" fontId="60" fillId="2" borderId="1" xfId="3" applyFont="1" applyFill="1" applyBorder="1" applyAlignment="1">
      <alignment horizontal="left" vertical="center"/>
    </xf>
    <xf numFmtId="164" fontId="60" fillId="2" borderId="1" xfId="1" applyFont="1" applyFill="1" applyBorder="1" applyAlignment="1">
      <alignment horizontal="left" vertical="center"/>
    </xf>
    <xf numFmtId="0" fontId="42" fillId="2" borderId="1" xfId="3" applyFont="1" applyFill="1" applyBorder="1" applyAlignment="1">
      <alignment horizontal="left" vertical="center"/>
    </xf>
    <xf numFmtId="164" fontId="42" fillId="2" borderId="1" xfId="1" applyFont="1" applyFill="1" applyBorder="1" applyAlignment="1">
      <alignment horizontal="left" vertical="center"/>
    </xf>
    <xf numFmtId="0" fontId="41" fillId="5" borderId="0" xfId="0" applyFont="1" applyFill="1"/>
    <xf numFmtId="0" fontId="41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7" fontId="41" fillId="0" borderId="0" xfId="1" applyNumberFormat="1" applyFont="1"/>
    <xf numFmtId="164" fontId="57" fillId="0" borderId="37" xfId="1" applyFont="1" applyBorder="1"/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right" vertical="center"/>
    </xf>
    <xf numFmtId="0" fontId="22" fillId="8" borderId="38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vertical="center"/>
    </xf>
    <xf numFmtId="166" fontId="11" fillId="8" borderId="6" xfId="3" applyNumberFormat="1" applyFont="1" applyFill="1" applyBorder="1" applyAlignment="1">
      <alignment vertical="center"/>
    </xf>
    <xf numFmtId="0" fontId="11" fillId="8" borderId="0" xfId="3" applyFont="1" applyFill="1" applyAlignment="1">
      <alignment vertical="center"/>
    </xf>
    <xf numFmtId="166" fontId="11" fillId="8" borderId="0" xfId="3" applyNumberFormat="1" applyFont="1" applyFill="1" applyAlignment="1">
      <alignment vertical="center"/>
    </xf>
    <xf numFmtId="0" fontId="11" fillId="8" borderId="39" xfId="3" applyFont="1" applyFill="1" applyBorder="1" applyAlignment="1">
      <alignment vertical="center" wrapText="1"/>
    </xf>
    <xf numFmtId="0" fontId="11" fillId="8" borderId="1" xfId="3" applyFont="1" applyFill="1" applyBorder="1" applyAlignment="1">
      <alignment vertical="center"/>
    </xf>
    <xf numFmtId="0" fontId="49" fillId="8" borderId="28" xfId="3" applyFont="1" applyFill="1" applyBorder="1" applyAlignment="1">
      <alignment vertical="center" wrapText="1"/>
    </xf>
    <xf numFmtId="0" fontId="49" fillId="8" borderId="29" xfId="3" applyFont="1" applyFill="1" applyBorder="1" applyAlignment="1">
      <alignment vertical="center" wrapText="1"/>
    </xf>
    <xf numFmtId="0" fontId="68" fillId="0" borderId="0" xfId="3" applyFont="1" applyAlignment="1">
      <alignment horizontal="left" vertical="center"/>
    </xf>
    <xf numFmtId="0" fontId="69" fillId="0" borderId="27" xfId="3" applyFont="1" applyBorder="1" applyAlignment="1">
      <alignment vertical="center" wrapText="1"/>
    </xf>
    <xf numFmtId="0" fontId="68" fillId="6" borderId="27" xfId="3" applyFont="1" applyFill="1" applyBorder="1" applyAlignment="1">
      <alignment horizontal="left" vertical="center"/>
    </xf>
    <xf numFmtId="0" fontId="69" fillId="0" borderId="28" xfId="3" applyFont="1" applyBorder="1" applyAlignment="1">
      <alignment vertical="center" wrapText="1"/>
    </xf>
    <xf numFmtId="0" fontId="68" fillId="6" borderId="28" xfId="3" applyFont="1" applyFill="1" applyBorder="1" applyAlignment="1">
      <alignment horizontal="left" vertical="center"/>
    </xf>
    <xf numFmtId="0" fontId="69" fillId="0" borderId="28" xfId="3" applyFont="1" applyBorder="1" applyAlignment="1">
      <alignment horizontal="left" vertical="center" wrapText="1" indent="3"/>
    </xf>
    <xf numFmtId="0" fontId="68" fillId="0" borderId="28" xfId="3" applyFont="1" applyBorder="1" applyAlignment="1">
      <alignment horizontal="left" vertical="center"/>
    </xf>
    <xf numFmtId="0" fontId="69" fillId="0" borderId="29" xfId="3" applyFont="1" applyBorder="1" applyAlignment="1">
      <alignment horizontal="left" vertical="center" wrapText="1" indent="3"/>
    </xf>
    <xf numFmtId="0" fontId="68" fillId="6" borderId="29" xfId="3" applyFont="1" applyFill="1" applyBorder="1" applyAlignment="1">
      <alignment horizontal="left" vertical="center"/>
    </xf>
    <xf numFmtId="0" fontId="69" fillId="0" borderId="28" xfId="3" applyFont="1" applyBorder="1" applyAlignment="1">
      <alignment horizontal="left" vertical="center" wrapText="1" indent="1"/>
    </xf>
    <xf numFmtId="0" fontId="49" fillId="8" borderId="28" xfId="3" applyFont="1" applyFill="1" applyBorder="1" applyAlignment="1">
      <alignment horizontal="left" vertical="center" wrapText="1" indent="5"/>
    </xf>
    <xf numFmtId="0" fontId="45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5" fillId="7" borderId="0" xfId="3" applyFont="1" applyFill="1" applyAlignment="1">
      <alignment vertical="center"/>
    </xf>
    <xf numFmtId="0" fontId="56" fillId="9" borderId="43" xfId="3" applyFont="1" applyFill="1" applyBorder="1" applyAlignment="1">
      <alignment horizontal="left" vertical="center"/>
    </xf>
    <xf numFmtId="0" fontId="25" fillId="10" borderId="3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42" fillId="8" borderId="0" xfId="2" applyFont="1" applyFill="1" applyBorder="1" applyAlignment="1">
      <alignment horizontal="left" vertical="center" wrapText="1"/>
    </xf>
    <xf numFmtId="0" fontId="41" fillId="8" borderId="0" xfId="0" applyFont="1" applyFill="1"/>
    <xf numFmtId="0" fontId="41" fillId="0" borderId="23" xfId="3" applyFont="1" applyBorder="1" applyAlignment="1">
      <alignment horizontal="left" vertical="center"/>
    </xf>
    <xf numFmtId="0" fontId="49" fillId="8" borderId="29" xfId="3" applyFont="1" applyFill="1" applyBorder="1" applyAlignment="1">
      <alignment horizontal="left" vertical="center" wrapText="1" indent="5"/>
    </xf>
    <xf numFmtId="0" fontId="18" fillId="0" borderId="40" xfId="2" applyFont="1" applyFill="1" applyBorder="1" applyAlignment="1" applyProtection="1">
      <alignment vertical="center"/>
      <protection locked="0"/>
    </xf>
    <xf numFmtId="0" fontId="49" fillId="8" borderId="28" xfId="3" applyFont="1" applyFill="1" applyBorder="1" applyAlignment="1">
      <alignment horizontal="left" vertical="center" wrapText="1" indent="3"/>
    </xf>
    <xf numFmtId="0" fontId="41" fillId="0" borderId="28" xfId="3" applyFont="1" applyBorder="1" applyAlignment="1">
      <alignment vertical="center"/>
    </xf>
    <xf numFmtId="0" fontId="61" fillId="0" borderId="28" xfId="2" applyFont="1" applyFill="1" applyBorder="1" applyAlignment="1">
      <alignment horizontal="left" vertical="center" wrapText="1"/>
    </xf>
    <xf numFmtId="0" fontId="50" fillId="0" borderId="41" xfId="3" applyFont="1" applyBorder="1" applyAlignment="1">
      <alignment vertical="center"/>
    </xf>
    <xf numFmtId="0" fontId="41" fillId="0" borderId="44" xfId="0" applyFont="1" applyBorder="1"/>
    <xf numFmtId="43" fontId="41" fillId="0" borderId="0" xfId="0" applyNumberFormat="1" applyFont="1"/>
    <xf numFmtId="0" fontId="57" fillId="0" borderId="0" xfId="0" applyFont="1"/>
    <xf numFmtId="164" fontId="57" fillId="0" borderId="0" xfId="1" applyFont="1" applyBorder="1"/>
    <xf numFmtId="0" fontId="69" fillId="8" borderId="0" xfId="3" applyFont="1" applyFill="1" applyAlignment="1">
      <alignment vertical="center"/>
    </xf>
    <xf numFmtId="166" fontId="69" fillId="8" borderId="0" xfId="3" applyNumberFormat="1" applyFont="1" applyFill="1" applyAlignment="1">
      <alignment vertical="center"/>
    </xf>
    <xf numFmtId="166" fontId="4" fillId="8" borderId="23" xfId="2" applyNumberFormat="1" applyFill="1" applyBorder="1" applyAlignment="1">
      <alignment vertical="center"/>
    </xf>
    <xf numFmtId="0" fontId="4" fillId="6" borderId="39" xfId="2" applyFill="1" applyBorder="1" applyAlignment="1">
      <alignment vertical="center"/>
    </xf>
    <xf numFmtId="0" fontId="4" fillId="8" borderId="0" xfId="2" applyFill="1" applyBorder="1" applyAlignment="1">
      <alignment vertical="center" wrapText="1"/>
    </xf>
    <xf numFmtId="164" fontId="69" fillId="8" borderId="0" xfId="1" applyFont="1" applyFill="1" applyBorder="1" applyAlignment="1">
      <alignment vertical="center"/>
    </xf>
    <xf numFmtId="166" fontId="4" fillId="8" borderId="2" xfId="2" applyNumberFormat="1" applyFill="1" applyBorder="1" applyAlignment="1">
      <alignment vertical="center" wrapText="1"/>
    </xf>
    <xf numFmtId="0" fontId="69" fillId="8" borderId="6" xfId="3" applyFont="1" applyFill="1" applyBorder="1" applyAlignment="1">
      <alignment vertical="center"/>
    </xf>
    <xf numFmtId="0" fontId="4" fillId="8" borderId="6" xfId="2" applyFill="1" applyBorder="1" applyAlignment="1">
      <alignment vertical="center"/>
    </xf>
    <xf numFmtId="0" fontId="4" fillId="8" borderId="28" xfId="2" applyFill="1" applyBorder="1" applyAlignment="1">
      <alignment vertical="center" wrapText="1"/>
    </xf>
    <xf numFmtId="0" fontId="69" fillId="8" borderId="28" xfId="3" applyFont="1" applyFill="1" applyBorder="1" applyAlignment="1">
      <alignment vertical="center" wrapText="1"/>
    </xf>
    <xf numFmtId="0" fontId="4" fillId="8" borderId="29" xfId="2" applyFill="1" applyBorder="1" applyAlignment="1">
      <alignment vertical="center" wrapText="1"/>
    </xf>
    <xf numFmtId="0" fontId="69" fillId="8" borderId="29" xfId="3" applyFont="1" applyFill="1" applyBorder="1" applyAlignment="1">
      <alignment vertical="center" wrapText="1"/>
    </xf>
    <xf numFmtId="167" fontId="69" fillId="8" borderId="28" xfId="1" applyNumberFormat="1" applyFont="1" applyFill="1" applyBorder="1" applyAlignment="1">
      <alignment vertical="center" wrapText="1"/>
    </xf>
    <xf numFmtId="167" fontId="69" fillId="0" borderId="28" xfId="3" applyNumberFormat="1" applyFont="1" applyBorder="1" applyAlignment="1">
      <alignment vertical="center" wrapText="1"/>
    </xf>
    <xf numFmtId="167" fontId="69" fillId="8" borderId="28" xfId="3" applyNumberFormat="1" applyFont="1" applyFill="1" applyBorder="1" applyAlignment="1">
      <alignment vertical="center" wrapText="1"/>
    </xf>
    <xf numFmtId="167" fontId="69" fillId="0" borderId="28" xfId="1" applyNumberFormat="1" applyFont="1" applyFill="1" applyBorder="1" applyAlignment="1">
      <alignment vertical="center" wrapText="1"/>
    </xf>
    <xf numFmtId="167" fontId="69" fillId="8" borderId="28" xfId="1" applyNumberFormat="1" applyFont="1" applyFill="1" applyBorder="1" applyAlignment="1">
      <alignment horizontal="left" vertical="center" wrapText="1" indent="3"/>
    </xf>
    <xf numFmtId="3" fontId="49" fillId="8" borderId="28" xfId="3" applyNumberFormat="1" applyFont="1" applyFill="1" applyBorder="1" applyAlignment="1">
      <alignment vertical="center" wrapText="1"/>
    </xf>
    <xf numFmtId="3" fontId="49" fillId="8" borderId="29" xfId="3" applyNumberFormat="1" applyFont="1" applyFill="1" applyBorder="1" applyAlignment="1">
      <alignment vertical="center" wrapText="1"/>
    </xf>
    <xf numFmtId="0" fontId="68" fillId="6" borderId="28" xfId="3" applyFont="1" applyFill="1" applyBorder="1" applyAlignment="1">
      <alignment horizontal="left" vertical="center" wrapText="1"/>
    </xf>
    <xf numFmtId="0" fontId="4" fillId="6" borderId="29" xfId="2" applyFill="1" applyBorder="1" applyAlignment="1">
      <alignment horizontal="left" vertical="center"/>
    </xf>
    <xf numFmtId="0" fontId="4" fillId="10" borderId="33" xfId="2" applyFill="1" applyBorder="1" applyAlignment="1">
      <alignment vertical="center" wrapText="1"/>
    </xf>
    <xf numFmtId="0" fontId="52" fillId="8" borderId="28" xfId="3" applyFont="1" applyFill="1" applyBorder="1" applyAlignment="1">
      <alignment vertical="center" wrapText="1"/>
    </xf>
    <xf numFmtId="0" fontId="41" fillId="6" borderId="28" xfId="3" applyFont="1" applyFill="1" applyBorder="1" applyAlignment="1">
      <alignment horizontal="left" vertical="center" wrapText="1"/>
    </xf>
    <xf numFmtId="164" fontId="49" fillId="8" borderId="29" xfId="1" applyFont="1" applyFill="1" applyBorder="1" applyAlignment="1">
      <alignment vertical="center" wrapText="1"/>
    </xf>
    <xf numFmtId="167" fontId="49" fillId="8" borderId="29" xfId="1" applyNumberFormat="1" applyFont="1" applyFill="1" applyBorder="1" applyAlignment="1">
      <alignment vertical="center" wrapText="1"/>
    </xf>
    <xf numFmtId="167" fontId="69" fillId="8" borderId="29" xfId="1" applyNumberFormat="1" applyFont="1" applyFill="1" applyBorder="1" applyAlignment="1">
      <alignment vertical="center" wrapText="1"/>
    </xf>
    <xf numFmtId="2" fontId="49" fillId="0" borderId="29" xfId="3" applyNumberFormat="1" applyFont="1" applyBorder="1" applyAlignment="1">
      <alignment vertical="center"/>
    </xf>
    <xf numFmtId="0" fontId="73" fillId="8" borderId="45" xfId="3" applyFont="1" applyFill="1" applyBorder="1" applyAlignment="1">
      <alignment vertical="center" wrapText="1"/>
    </xf>
    <xf numFmtId="164" fontId="49" fillId="8" borderId="28" xfId="1" applyFont="1" applyFill="1" applyBorder="1" applyAlignment="1">
      <alignment vertical="center" wrapText="1"/>
    </xf>
    <xf numFmtId="167" fontId="49" fillId="8" borderId="28" xfId="1" applyNumberFormat="1" applyFont="1" applyFill="1" applyBorder="1" applyAlignment="1">
      <alignment vertical="center" wrapText="1"/>
    </xf>
    <xf numFmtId="3" fontId="57" fillId="0" borderId="37" xfId="1" applyNumberFormat="1" applyFont="1" applyBorder="1"/>
    <xf numFmtId="167" fontId="57" fillId="0" borderId="17" xfId="1" applyNumberFormat="1" applyFont="1" applyBorder="1"/>
    <xf numFmtId="0" fontId="74" fillId="11" borderId="0" xfId="3" applyFont="1" applyFill="1" applyAlignment="1">
      <alignment horizontal="left" vertical="center"/>
    </xf>
    <xf numFmtId="0" fontId="75" fillId="11" borderId="0" xfId="0" applyFont="1" applyFill="1"/>
    <xf numFmtId="0" fontId="76" fillId="11" borderId="0" xfId="3" applyFont="1" applyFill="1" applyAlignment="1">
      <alignment horizontal="left" vertical="center"/>
    </xf>
    <xf numFmtId="3" fontId="42" fillId="2" borderId="0" xfId="3" applyNumberFormat="1" applyFont="1" applyFill="1" applyAlignment="1">
      <alignment horizontal="right" vertical="center"/>
    </xf>
    <xf numFmtId="0" fontId="77" fillId="2" borderId="21" xfId="3" applyFont="1" applyFill="1" applyBorder="1" applyAlignment="1">
      <alignment horizontal="left" vertical="center"/>
    </xf>
    <xf numFmtId="164" fontId="77" fillId="2" borderId="41" xfId="1" applyFont="1" applyFill="1" applyBorder="1" applyAlignment="1">
      <alignment horizontal="left" vertical="center"/>
    </xf>
    <xf numFmtId="3" fontId="77" fillId="2" borderId="21" xfId="3" applyNumberFormat="1" applyFont="1" applyFill="1" applyBorder="1" applyAlignment="1">
      <alignment horizontal="left" vertical="center"/>
    </xf>
    <xf numFmtId="3" fontId="77" fillId="2" borderId="21" xfId="3" applyNumberFormat="1" applyFont="1" applyFill="1" applyBorder="1" applyAlignment="1">
      <alignment horizontal="right" vertical="center"/>
    </xf>
    <xf numFmtId="0" fontId="49" fillId="7" borderId="28" xfId="3" applyFont="1" applyFill="1" applyBorder="1" applyAlignment="1">
      <alignment horizontal="left" vertical="center" wrapText="1" indent="5"/>
    </xf>
    <xf numFmtId="0" fontId="41" fillId="7" borderId="0" xfId="3" applyFont="1" applyFill="1" applyAlignment="1">
      <alignment horizontal="left" vertical="center"/>
    </xf>
    <xf numFmtId="0" fontId="49" fillId="7" borderId="28" xfId="3" applyFont="1" applyFill="1" applyBorder="1" applyAlignment="1">
      <alignment vertical="center" wrapText="1"/>
    </xf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/>
    <xf numFmtId="0" fontId="37" fillId="2" borderId="0" xfId="2" applyFont="1" applyFill="1"/>
    <xf numFmtId="0" fontId="16" fillId="5" borderId="24" xfId="2" applyFont="1" applyFill="1" applyBorder="1" applyAlignment="1">
      <alignment horizontal="center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2" fillId="2" borderId="0" xfId="0" applyFont="1" applyFill="1" applyAlignment="1">
      <alignment horizontal="left" vertical="center" wrapText="1" indent="2"/>
    </xf>
    <xf numFmtId="0" fontId="42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1" fillId="0" borderId="0" xfId="2" applyFont="1" applyFill="1" applyBorder="1" applyAlignment="1">
      <alignment horizontal="left" vertical="center" wrapText="1"/>
    </xf>
    <xf numFmtId="0" fontId="61" fillId="2" borderId="5" xfId="2" applyFont="1" applyFill="1" applyBorder="1" applyAlignment="1">
      <alignment horizontal="left" vertical="center" wrapText="1"/>
    </xf>
    <xf numFmtId="0" fontId="61" fillId="2" borderId="0" xfId="2" applyFont="1" applyFill="1" applyBorder="1" applyAlignment="1">
      <alignment horizontal="left" vertical="center" wrapText="1"/>
    </xf>
    <xf numFmtId="0" fontId="51" fillId="2" borderId="0" xfId="2" applyFont="1" applyFill="1"/>
    <xf numFmtId="0" fontId="65" fillId="2" borderId="0" xfId="2" applyFont="1" applyFill="1"/>
    <xf numFmtId="0" fontId="6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1" fillId="8" borderId="0" xfId="2" applyFont="1" applyFill="1" applyBorder="1" applyAlignment="1">
      <alignment horizontal="left" vertical="center" wrapText="1"/>
    </xf>
    <xf numFmtId="0" fontId="61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2" fillId="2" borderId="0" xfId="3" applyFont="1" applyFill="1" applyAlignment="1">
      <alignment horizontal="left" vertical="center"/>
    </xf>
  </cellXfs>
  <cellStyles count="7">
    <cellStyle name="Comma" xfId="1" builtinId="3"/>
    <cellStyle name="Explanatory Text" xfId="5" builtinId="53"/>
    <cellStyle name="Hyperlink" xfId="2" builtinId="8"/>
    <cellStyle name="Hyperlink 2" xfId="4" xr:uid="{00000000-0005-0000-0000-000001000000}"/>
    <cellStyle name="Normal" xfId="0" builtinId="0"/>
    <cellStyle name="Normal 2" xfId="3" xr:uid="{00000000-0005-0000-0000-000004000000}"/>
    <cellStyle name="Percent" xfId="6" builtinId="5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7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7"/>
      <tableStyleElement type="firstRowStripe" dxfId="106"/>
      <tableStyleElement type="secondRowStripe" dxfId="105"/>
    </tableStyle>
    <tableStyle name="EITI Table 3" pivot="0" count="3" xr9:uid="{75225649-1FD3-452E-B344-3C5F7BA5401C}">
      <tableStyleElement type="headerRow" dxfId="104"/>
      <tableStyleElement type="firstRowStripe" dxfId="103"/>
      <tableStyleElement type="secondRowStripe" dxfId="102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72143" y="1068274"/>
          <a:ext cx="13890171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72143" y="0"/>
          <a:ext cx="14107886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77906" y="0"/>
          <a:ext cx="15804776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3416643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6188" y="0"/>
          <a:ext cx="20179553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9788</xdr:colOff>
      <xdr:row>46</xdr:row>
      <xdr:rowOff>18716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41:I55" totalsRowShown="0" headerRowDxfId="101" dataDxfId="100" tableBorderDxfId="99" headerRowCellStyle="Normal 2">
  <autoFilter ref="B41:I55" xr:uid="{00000000-0009-0000-0100-000009000000}"/>
  <tableColumns count="8">
    <tableColumn id="1" xr3:uid="{00000000-0010-0000-0000-000001000000}" name="Nom complet de l’entreprise" dataDxfId="98"/>
    <tableColumn id="7" xr3:uid="{808AAC1E-1D33-4EC8-B148-4FFBA7D63DC5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22462830-EB9B-4EA7-8DF6-E0AD5C287116}" name="Rapport financier audité (si indisponible, bilan comptable ou flux de trésorerie…)" dataDxfId="92"/>
    <tableColumn id="6" xr3:uid="{00000000-0010-0000-0000-000006000000}" name="Rapport de paiements à l’État" dataDxfId="91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32" totalsRowShown="0" headerRowDxfId="90" dataDxfId="89" tableBorderDxfId="88" headerRowCellStyle="Normal 2">
  <autoFilter ref="B20:E32" xr:uid="{00000000-0009-0000-0100-00000B000000}"/>
  <tableColumns count="4">
    <tableColumn id="1" xr3:uid="{00000000-0010-0000-0100-000001000000}" name="Nom complet de l’entité" dataDxfId="87" dataCellStyle="Normal 2"/>
    <tableColumn id="4" xr3:uid="{A515A55C-F4BE-4632-9726-8C5991446E4D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58:J59" totalsRowShown="0" headerRowDxfId="83" dataDxfId="82" tableBorderDxfId="81" headerRowCellStyle="Normal 2">
  <autoFilter ref="B58:J59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69ACE613-4186-4537-828E-9BCF9A056E9C}" name="Valeur de production" dataDxfId="73"/>
    <tableColumn id="10" xr3:uid="{34361E49-3DC3-4CE9-84F8-49A8DCDE718A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51" totalsRowShown="0" headerRowDxfId="71" dataDxfId="70">
  <autoFilter ref="B21:K51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8F9EFD48-22AC-49D1-90C9-330FE689ED70}" name="Devise" dataDxfId="60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108" totalsRowShown="0" headerRowDxfId="59" dataDxfId="58"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/>
    <tableColumn id="18" xr3:uid="{00000000-0010-0000-0400-000012000000}" name="Paiement effectué en nature?" dataDxfId="48"/>
    <tableColumn id="8" xr3:uid="{4EDA321B-D206-45BE-AA21-450873EED28F}" name="Volume en nature (si applicable)" dataDxfId="47"/>
    <tableColumn id="9" xr3:uid="{7C32B81E-95F3-4AFA-A063-B66F8C1C5A0B}" name="Unité (si applicable)" dataDxfId="46"/>
    <tableColumn id="11" xr3:uid="{F3B0EE0C-7585-4B02-A792-5C92BFE24FBA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opendataitie-guinee.org/wp-content/uploads/2021/03/Politique-GMP-en-Matiere-de-donnees-Ouvertes.pdf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www.itie-guinee.org/rapport-itie-guinee-2022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data@eiti.org" TargetMode="External"/><Relationship Id="rId16" Type="http://schemas.openxmlformats.org/officeDocument/2006/relationships/hyperlink" Target="mailto:diabyitie@yahoo.fr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https://www.bcrg-guinee.org/fixing-du-30-12-2022-2/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www.itie-guinee.org/rubrique/rapports-itie-guinee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cpdm.mines.gov.gn/cadre-juridique-2/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hyperlink" Target="https://sonapguinee.com/" TargetMode="External"/><Relationship Id="rId47" Type="http://schemas.openxmlformats.org/officeDocument/2006/relationships/hyperlink" Target="https://soguipami.net/rapports-commissaires-aux-comptes/" TargetMode="External"/><Relationship Id="rId50" Type="http://schemas.openxmlformats.org/officeDocument/2006/relationships/hyperlink" Target="https://fecan-guinee.org/documents-de-references/" TargetMode="External"/><Relationship Id="rId55" Type="http://schemas.openxmlformats.org/officeDocument/2006/relationships/hyperlink" Target="https://www.stat-guinee.org/images/Documents/Publications/SSN/mmg/Bulletin_2022_final.pdf" TargetMode="External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cpdm.mines.gov.gn/cadre-juridique-2/" TargetMode="External"/><Relationship Id="rId40" Type="http://schemas.openxmlformats.org/officeDocument/2006/relationships/hyperlink" Target="https://cpdm.mines.gov.gn/cadre-juridique-2/" TargetMode="External"/><Relationship Id="rId45" Type="http://schemas.openxmlformats.org/officeDocument/2006/relationships/hyperlink" Target="https://contrats.mines.gov.gn/" TargetMode="External"/><Relationship Id="rId53" Type="http://schemas.openxmlformats.org/officeDocument/2006/relationships/hyperlink" Target="https://www.medd-agee.com/nos-validations-de-rapports/" TargetMode="External"/><Relationship Id="rId58" Type="http://schemas.openxmlformats.org/officeDocument/2006/relationships/hyperlink" Target="https://www.stat-guinee.org/images/Documents/Publications/SSN/mmg/Bulletin_2022_final.pdf" TargetMode="External"/><Relationship Id="rId5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www.sgg.gov.gn/document/lois/1" TargetMode="External"/><Relationship Id="rId43" Type="http://schemas.openxmlformats.org/officeDocument/2006/relationships/hyperlink" Target="https://contrats.mines.gov.gn/" TargetMode="External"/><Relationship Id="rId48" Type="http://schemas.openxmlformats.org/officeDocument/2006/relationships/hyperlink" Target="https://www.stat-guinee.org/index.php/autres-publications-ssn/101-ministere-de-l-economie-et-des-finances" TargetMode="External"/><Relationship Id="rId56" Type="http://schemas.openxmlformats.org/officeDocument/2006/relationships/hyperlink" Target="https://www.stat-guinee.org/images/Documents/Publications/SSN/mmg/Bulletin_2022_final.pdf" TargetMode="External"/><Relationship Id="rId8" Type="http://schemas.openxmlformats.org/officeDocument/2006/relationships/hyperlink" Target="https://eiti.org/fr/document/norme-itie-2016" TargetMode="External"/><Relationship Id="rId51" Type="http://schemas.openxmlformats.org/officeDocument/2006/relationships/hyperlink" Target="https://fecan-guinee.org/decrets-et-arretes-conjoints/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cpdm.mines.gov.gn/" TargetMode="External"/><Relationship Id="rId46" Type="http://schemas.openxmlformats.org/officeDocument/2006/relationships/hyperlink" Target="https://soguipami.net/" TargetMode="External"/><Relationship Id="rId59" Type="http://schemas.openxmlformats.org/officeDocument/2006/relationships/printerSettings" Target="../printerSettings/printerSettings3.bin"/><Relationship Id="rId20" Type="http://schemas.openxmlformats.org/officeDocument/2006/relationships/hyperlink" Target="https://eiti.org/fr/document/norme-itie-2016" TargetMode="External"/><Relationship Id="rId41" Type="http://schemas.openxmlformats.org/officeDocument/2006/relationships/hyperlink" Target="https://guinee.cadastreminier.org/en/" TargetMode="External"/><Relationship Id="rId54" Type="http://schemas.openxmlformats.org/officeDocument/2006/relationships/hyperlink" Target="https://soguipami.net/wp-content/uploads/2023/12/RAPPORT-DACTIVITES-2022-DE-LA-SOGUIPAMI2.pdf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cpdm.mines.gov.gn/" TargetMode="External"/><Relationship Id="rId49" Type="http://schemas.openxmlformats.org/officeDocument/2006/relationships/hyperlink" Target="https://www.bcrg-guinee.org/satistiques/" TargetMode="External"/><Relationship Id="rId57" Type="http://schemas.openxmlformats.org/officeDocument/2006/relationships/hyperlink" Target="https://www.stat-guinee.org/images/Documents/Publications/SSN/mmg/Bulletin_2022_final.pdf" TargetMode="External"/><Relationship Id="rId10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4" Type="http://schemas.openxmlformats.org/officeDocument/2006/relationships/hyperlink" Target="https://sonapguinee.com/" TargetMode="External"/><Relationship Id="rId52" Type="http://schemas.openxmlformats.org/officeDocument/2006/relationships/hyperlink" Target="https://www.medd-agee.com/les-eies/" TargetMode="External"/><Relationship Id="rId6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eiti.org/fr/pays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gi.gov.gn/" TargetMode="External"/><Relationship Id="rId10" Type="http://schemas.openxmlformats.org/officeDocument/2006/relationships/table" Target="../tables/table3.xml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67" zoomScale="70" zoomScaleNormal="70" workbookViewId="0">
      <selection activeCell="G67" sqref="G67"/>
    </sheetView>
  </sheetViews>
  <sheetFormatPr defaultColWidth="4" defaultRowHeight="24" customHeight="1" x14ac:dyDescent="0.3"/>
  <cols>
    <col min="1" max="1" width="4" style="12"/>
    <col min="2" max="2" width="4" style="12" hidden="1" customWidth="1"/>
    <col min="3" max="3" width="76.5546875" style="12" customWidth="1"/>
    <col min="4" max="4" width="2.77734375" style="12" customWidth="1"/>
    <col min="5" max="5" width="61.77734375" style="12" customWidth="1"/>
    <col min="6" max="6" width="10.77734375" style="12" customWidth="1"/>
    <col min="7" max="7" width="50.554687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3"/>
    <row r="2" spans="3:7" ht="16.2" x14ac:dyDescent="0.3"/>
    <row r="3" spans="3:7" ht="16.2" x14ac:dyDescent="0.3">
      <c r="E3" s="13"/>
      <c r="G3" s="13"/>
    </row>
    <row r="4" spans="3:7" ht="16.2" x14ac:dyDescent="0.3">
      <c r="E4" s="13" t="s">
        <v>2134</v>
      </c>
      <c r="F4" s="244"/>
      <c r="G4" s="245" t="s">
        <v>2135</v>
      </c>
    </row>
    <row r="5" spans="3:7" ht="16.2" x14ac:dyDescent="0.3"/>
    <row r="6" spans="3:7" ht="27" customHeight="1" x14ac:dyDescent="0.3"/>
    <row r="7" spans="3:7" ht="0.6" customHeight="1" x14ac:dyDescent="0.3"/>
    <row r="8" spans="3:7" ht="20.100000000000001" customHeight="1" x14ac:dyDescent="0.3"/>
    <row r="9" spans="3:7" ht="16.2" x14ac:dyDescent="0.3">
      <c r="C9" s="14"/>
      <c r="D9" s="15"/>
      <c r="E9" s="15"/>
      <c r="F9" s="16"/>
      <c r="G9" s="16"/>
    </row>
    <row r="10" spans="3:7" x14ac:dyDescent="0.3">
      <c r="C10" s="17" t="s">
        <v>2136</v>
      </c>
      <c r="D10" s="18"/>
      <c r="E10" s="18"/>
      <c r="F10" s="16"/>
      <c r="G10" s="16"/>
    </row>
    <row r="11" spans="3:7" ht="16.2" x14ac:dyDescent="0.3">
      <c r="C11" s="19" t="s">
        <v>2362</v>
      </c>
      <c r="D11" s="20"/>
      <c r="E11" s="20"/>
      <c r="F11" s="16"/>
      <c r="G11" s="16"/>
    </row>
    <row r="12" spans="3:7" ht="16.2" x14ac:dyDescent="0.3">
      <c r="C12" s="14"/>
      <c r="D12" s="15"/>
      <c r="E12" s="15"/>
      <c r="F12" s="16"/>
      <c r="G12" s="16"/>
    </row>
    <row r="13" spans="3:7" ht="16.2" x14ac:dyDescent="0.3">
      <c r="C13" s="21" t="s">
        <v>2518</v>
      </c>
      <c r="D13" s="15"/>
      <c r="E13" s="15"/>
      <c r="F13" s="16"/>
      <c r="G13" s="16"/>
    </row>
    <row r="14" spans="3:7" ht="16.2" x14ac:dyDescent="0.3">
      <c r="C14" s="335" t="s">
        <v>2137</v>
      </c>
      <c r="D14" s="335"/>
      <c r="E14" s="335"/>
      <c r="F14" s="16"/>
      <c r="G14" s="16"/>
    </row>
    <row r="15" spans="3:7" ht="16.2" x14ac:dyDescent="0.3">
      <c r="C15" s="22"/>
      <c r="D15" s="22"/>
      <c r="E15" s="22"/>
      <c r="F15" s="16"/>
      <c r="G15" s="16"/>
    </row>
    <row r="16" spans="3:7" ht="16.2" x14ac:dyDescent="0.3">
      <c r="C16" s="23" t="s">
        <v>2138</v>
      </c>
      <c r="D16" s="24"/>
      <c r="E16" s="24"/>
      <c r="F16" s="16"/>
      <c r="G16" s="16"/>
    </row>
    <row r="17" spans="3:7" ht="16.2" x14ac:dyDescent="0.3">
      <c r="C17" s="25" t="s">
        <v>2139</v>
      </c>
      <c r="D17" s="24"/>
      <c r="E17" s="24"/>
      <c r="F17" s="16"/>
      <c r="G17" s="16"/>
    </row>
    <row r="18" spans="3:7" ht="16.2" x14ac:dyDescent="0.3">
      <c r="C18" s="25" t="s">
        <v>2140</v>
      </c>
      <c r="D18" s="24"/>
      <c r="E18" s="24"/>
      <c r="F18" s="16"/>
      <c r="G18" s="16"/>
    </row>
    <row r="19" spans="3:7" ht="16.2" x14ac:dyDescent="0.3">
      <c r="C19" s="343" t="s">
        <v>2141</v>
      </c>
      <c r="D19" s="343"/>
      <c r="E19" s="343"/>
      <c r="F19" s="16"/>
      <c r="G19" s="16"/>
    </row>
    <row r="20" spans="3:7" ht="32.1" customHeight="1" x14ac:dyDescent="0.3">
      <c r="C20" s="334" t="s">
        <v>2142</v>
      </c>
      <c r="D20" s="334"/>
      <c r="E20" s="334"/>
      <c r="F20" s="16"/>
      <c r="G20" s="16"/>
    </row>
    <row r="21" spans="3:7" ht="16.2" x14ac:dyDescent="0.3">
      <c r="C21" s="24"/>
      <c r="D21" s="24"/>
      <c r="E21" s="24"/>
      <c r="F21" s="16"/>
      <c r="G21" s="16"/>
    </row>
    <row r="22" spans="3:7" ht="16.2" x14ac:dyDescent="0.3">
      <c r="C22" s="26" t="s">
        <v>2143</v>
      </c>
      <c r="D22" s="27"/>
      <c r="E22" s="27"/>
      <c r="F22" s="16"/>
      <c r="G22" s="16"/>
    </row>
    <row r="23" spans="3:7" ht="16.2" x14ac:dyDescent="0.3">
      <c r="C23" s="27"/>
      <c r="D23" s="27"/>
      <c r="E23" s="27"/>
      <c r="F23" s="16"/>
      <c r="G23" s="16"/>
    </row>
    <row r="24" spans="3:7" ht="16.2" x14ac:dyDescent="0.3">
      <c r="C24" s="28"/>
      <c r="D24" s="18"/>
      <c r="E24" s="18"/>
      <c r="F24" s="16"/>
      <c r="G24" s="16"/>
    </row>
    <row r="25" spans="3:7" ht="16.2" x14ac:dyDescent="0.3">
      <c r="C25" s="29" t="s">
        <v>2144</v>
      </c>
      <c r="D25" s="18"/>
      <c r="E25" s="18"/>
      <c r="F25" s="16"/>
      <c r="G25" s="16"/>
    </row>
    <row r="26" spans="3:7" ht="16.2" x14ac:dyDescent="0.3">
      <c r="C26" s="30"/>
      <c r="D26" s="18"/>
      <c r="E26" s="18"/>
      <c r="F26" s="16"/>
      <c r="G26" s="16"/>
    </row>
    <row r="27" spans="3:7" ht="16.2" x14ac:dyDescent="0.3">
      <c r="C27" s="31" t="s">
        <v>2145</v>
      </c>
      <c r="D27" s="18"/>
      <c r="E27" s="18"/>
      <c r="F27" s="16"/>
      <c r="G27" s="16"/>
    </row>
    <row r="28" spans="3:7" ht="16.2" x14ac:dyDescent="0.3">
      <c r="C28" s="31" t="s">
        <v>2146</v>
      </c>
      <c r="D28" s="18"/>
      <c r="E28" s="18"/>
      <c r="F28" s="16"/>
      <c r="G28" s="16"/>
    </row>
    <row r="29" spans="3:7" ht="16.2" x14ac:dyDescent="0.3">
      <c r="C29" s="31" t="s">
        <v>2147</v>
      </c>
      <c r="D29" s="18"/>
      <c r="E29" s="18"/>
      <c r="F29" s="16"/>
      <c r="G29" s="16"/>
    </row>
    <row r="30" spans="3:7" ht="16.2" x14ac:dyDescent="0.3">
      <c r="C30" s="31" t="s">
        <v>2148</v>
      </c>
      <c r="D30" s="18"/>
      <c r="E30" s="18"/>
      <c r="F30" s="16"/>
      <c r="G30" s="16"/>
    </row>
    <row r="31" spans="3:7" ht="16.2" x14ac:dyDescent="0.3">
      <c r="C31" s="31" t="s">
        <v>2149</v>
      </c>
      <c r="D31" s="18"/>
      <c r="E31" s="18"/>
      <c r="F31" s="16"/>
      <c r="G31" s="16"/>
    </row>
    <row r="32" spans="3:7" ht="16.2" x14ac:dyDescent="0.3">
      <c r="C32" s="28"/>
      <c r="D32" s="28"/>
      <c r="E32" s="28"/>
      <c r="F32" s="16"/>
      <c r="G32" s="16"/>
    </row>
    <row r="33" spans="3:7" ht="16.2" x14ac:dyDescent="0.35">
      <c r="C33" s="336" t="s">
        <v>2062</v>
      </c>
      <c r="D33" s="336"/>
      <c r="E33" s="32" t="s">
        <v>2102</v>
      </c>
      <c r="F33" s="16"/>
      <c r="G33" s="16"/>
    </row>
    <row r="34" spans="3:7" s="33" customFormat="1" ht="16.2" x14ac:dyDescent="0.35">
      <c r="C34" s="34"/>
      <c r="D34" s="34"/>
      <c r="E34" s="35"/>
    </row>
    <row r="35" spans="3:7" s="36" customFormat="1" ht="32.4" x14ac:dyDescent="0.3">
      <c r="C35" s="246" t="s">
        <v>2363</v>
      </c>
      <c r="E35" s="37" t="s">
        <v>2150</v>
      </c>
      <c r="G35" s="38" t="s">
        <v>2151</v>
      </c>
    </row>
    <row r="36" spans="3:7" s="33" customFormat="1" ht="16.2" x14ac:dyDescent="0.3">
      <c r="C36" s="39"/>
      <c r="E36" s="39"/>
      <c r="G36" s="39"/>
    </row>
    <row r="37" spans="3:7" ht="16.2" x14ac:dyDescent="0.35">
      <c r="C37" s="23" t="s">
        <v>2063</v>
      </c>
      <c r="D37" s="28"/>
      <c r="E37" s="40"/>
      <c r="F37" s="16"/>
      <c r="G37" s="16"/>
    </row>
    <row r="38" spans="3:7" ht="16.2" x14ac:dyDescent="0.35">
      <c r="C38" s="41"/>
      <c r="D38" s="41"/>
      <c r="E38" s="42"/>
    </row>
    <row r="40" spans="3:7" ht="15.6" customHeight="1" x14ac:dyDescent="0.3">
      <c r="C40" s="43" t="s">
        <v>2152</v>
      </c>
      <c r="D40" s="44"/>
      <c r="E40" s="45" t="s">
        <v>2153</v>
      </c>
      <c r="F40" s="46"/>
      <c r="G40" s="47"/>
    </row>
    <row r="41" spans="3:7" ht="43.5" customHeight="1" x14ac:dyDescent="0.3">
      <c r="C41" s="48" t="s">
        <v>2154</v>
      </c>
      <c r="D41" s="44"/>
      <c r="E41" s="49" t="s">
        <v>2155</v>
      </c>
      <c r="F41" s="50"/>
      <c r="G41" s="51"/>
    </row>
    <row r="42" spans="3:7" ht="45" customHeight="1" x14ac:dyDescent="0.3">
      <c r="C42" s="48" t="s">
        <v>2156</v>
      </c>
      <c r="D42" s="44"/>
      <c r="E42" s="339" t="s">
        <v>2157</v>
      </c>
      <c r="F42" s="340"/>
      <c r="G42" s="51"/>
    </row>
    <row r="43" spans="3:7" ht="30" customHeight="1" x14ac:dyDescent="0.3">
      <c r="C43" s="48" t="s">
        <v>2158</v>
      </c>
      <c r="D43" s="44"/>
      <c r="E43" s="49" t="s">
        <v>2159</v>
      </c>
      <c r="F43" s="50"/>
      <c r="G43" s="51"/>
    </row>
    <row r="44" spans="3:7" ht="48" customHeight="1" x14ac:dyDescent="0.3">
      <c r="C44" s="52" t="s">
        <v>2160</v>
      </c>
      <c r="D44" s="44"/>
      <c r="E44" s="341" t="s">
        <v>2161</v>
      </c>
      <c r="F44" s="342"/>
      <c r="G44" s="53"/>
    </row>
    <row r="45" spans="3:7" ht="9" customHeight="1" x14ac:dyDescent="0.3"/>
    <row r="46" spans="3:7" ht="17.25" customHeight="1" thickBot="1" x14ac:dyDescent="0.4">
      <c r="C46" s="337" t="s">
        <v>2162</v>
      </c>
      <c r="D46" s="337"/>
      <c r="E46" s="337"/>
      <c r="F46" s="337"/>
      <c r="G46" s="337"/>
    </row>
    <row r="47" spans="3:7" ht="24" customHeight="1" thickBot="1" x14ac:dyDescent="0.4">
      <c r="C47" s="338" t="s">
        <v>2163</v>
      </c>
      <c r="D47" s="338"/>
      <c r="E47" s="338"/>
      <c r="F47" s="338"/>
      <c r="G47" s="338"/>
    </row>
    <row r="48" spans="3:7" ht="19.5" customHeight="1" thickBot="1" x14ac:dyDescent="0.4">
      <c r="C48" s="337" t="s">
        <v>2164</v>
      </c>
      <c r="D48" s="337"/>
      <c r="E48" s="337"/>
      <c r="F48" s="337"/>
      <c r="G48" s="337"/>
    </row>
    <row r="49" spans="2:15" ht="18.75" customHeight="1" thickBot="1" x14ac:dyDescent="0.4">
      <c r="C49" s="331" t="s">
        <v>2165</v>
      </c>
      <c r="D49" s="331"/>
      <c r="E49" s="331"/>
      <c r="F49" s="331"/>
      <c r="G49" s="331"/>
    </row>
    <row r="50" spans="2:15" ht="16.8" thickBot="1" x14ac:dyDescent="0.35">
      <c r="C50" s="54"/>
      <c r="D50" s="54"/>
      <c r="E50" s="54"/>
      <c r="F50" s="54"/>
      <c r="G50" s="55"/>
    </row>
    <row r="51" spans="2:15" ht="18.75" customHeight="1" x14ac:dyDescent="0.3">
      <c r="C51" s="332" t="s">
        <v>2166</v>
      </c>
      <c r="D51" s="332"/>
      <c r="E51" s="332"/>
    </row>
    <row r="52" spans="2:15" ht="16.2" x14ac:dyDescent="0.3">
      <c r="C52" s="333" t="s">
        <v>2361</v>
      </c>
      <c r="D52" s="333"/>
      <c r="E52" s="333"/>
    </row>
    <row r="53" spans="2:15" ht="16.2" x14ac:dyDescent="0.3">
      <c r="B53" s="56" t="s">
        <v>2167</v>
      </c>
      <c r="C53" s="57"/>
      <c r="D53" s="56"/>
      <c r="E53" s="58"/>
      <c r="F53" s="56"/>
      <c r="G53" s="56"/>
    </row>
    <row r="54" spans="2:15" ht="16.2" x14ac:dyDescent="0.3">
      <c r="B54" s="59"/>
      <c r="C54" s="59"/>
      <c r="E54" s="60"/>
      <c r="G54" s="60"/>
    </row>
    <row r="55" spans="2:15" s="56" customFormat="1" ht="16.2" x14ac:dyDescent="0.3">
      <c r="B55" s="56" t="s">
        <v>2168</v>
      </c>
      <c r="C55" s="61"/>
      <c r="E55" s="62"/>
    </row>
    <row r="56" spans="2:15" s="56" customFormat="1" ht="16.2" x14ac:dyDescent="0.3">
      <c r="B56" s="56" t="s">
        <v>2168</v>
      </c>
      <c r="C56" s="61"/>
      <c r="E56" s="62"/>
    </row>
    <row r="57" spans="2:15" ht="15" customHeight="1" x14ac:dyDescent="0.3">
      <c r="B57" s="59"/>
      <c r="C57" s="59"/>
      <c r="E57" s="60"/>
      <c r="G57" s="60"/>
    </row>
    <row r="58" spans="2:15" ht="16.2" x14ac:dyDescent="0.3">
      <c r="B58" s="56" t="s">
        <v>2169</v>
      </c>
      <c r="C58" s="63"/>
      <c r="D58" s="56"/>
      <c r="E58" s="58"/>
      <c r="F58" s="56"/>
      <c r="G58" s="56"/>
      <c r="O58" s="56"/>
    </row>
    <row r="59" spans="2:15" s="56" customFormat="1" ht="16.2" x14ac:dyDescent="0.3">
      <c r="B59" s="56" t="s">
        <v>2169</v>
      </c>
      <c r="C59" s="61"/>
      <c r="E59" s="58"/>
    </row>
    <row r="60" spans="2:15" ht="16.2" x14ac:dyDescent="0.3">
      <c r="B60" s="56" t="s">
        <v>2169</v>
      </c>
      <c r="C60" s="61"/>
      <c r="D60" s="56"/>
      <c r="E60" s="62"/>
      <c r="F60" s="56"/>
      <c r="G60" s="56"/>
    </row>
    <row r="61" spans="2:15" s="56" customFormat="1" ht="16.2" x14ac:dyDescent="0.3">
      <c r="B61" s="56" t="s">
        <v>2169</v>
      </c>
      <c r="C61" s="61"/>
      <c r="E61" s="58"/>
      <c r="G61" s="64"/>
    </row>
    <row r="62" spans="2:15" ht="16.2" x14ac:dyDescent="0.3">
      <c r="B62" s="56" t="s">
        <v>2169</v>
      </c>
      <c r="C62" s="63"/>
      <c r="D62" s="56"/>
      <c r="E62" s="58"/>
      <c r="F62" s="56"/>
      <c r="G62" s="56"/>
    </row>
    <row r="63" spans="2:15" ht="16.2" x14ac:dyDescent="0.3">
      <c r="B63" s="56" t="s">
        <v>2169</v>
      </c>
      <c r="C63" s="61"/>
      <c r="D63" s="56"/>
      <c r="E63" s="62"/>
      <c r="F63" s="56"/>
      <c r="G63" s="56"/>
    </row>
    <row r="64" spans="2:15" s="56" customFormat="1" ht="16.2" x14ac:dyDescent="0.3">
      <c r="B64" s="56" t="s">
        <v>2169</v>
      </c>
      <c r="C64" s="61"/>
      <c r="E64" s="58"/>
      <c r="G64" s="64"/>
    </row>
    <row r="65" spans="2:7" ht="16.2" x14ac:dyDescent="0.3">
      <c r="B65" s="56" t="s">
        <v>2169</v>
      </c>
      <c r="C65" s="63"/>
      <c r="D65" s="56"/>
      <c r="E65" s="58"/>
      <c r="F65" s="56"/>
      <c r="G65" s="56"/>
    </row>
    <row r="66" spans="2:7" s="56" customFormat="1" ht="16.2" x14ac:dyDescent="0.3">
      <c r="B66" s="56" t="s">
        <v>2169</v>
      </c>
      <c r="C66" s="61"/>
      <c r="E66" s="62"/>
    </row>
    <row r="67" spans="2:7" s="56" customFormat="1" ht="16.2" x14ac:dyDescent="0.3">
      <c r="B67" s="56" t="s">
        <v>2169</v>
      </c>
      <c r="C67" s="61"/>
      <c r="E67" s="58"/>
      <c r="G67" s="64"/>
    </row>
    <row r="68" spans="2:7" s="56" customFormat="1" ht="16.2" x14ac:dyDescent="0.3">
      <c r="B68" s="59"/>
      <c r="C68" s="59"/>
      <c r="D68" s="12"/>
      <c r="E68" s="60"/>
      <c r="F68" s="12"/>
      <c r="G68" s="60"/>
    </row>
    <row r="69" spans="2:7" ht="16.2" x14ac:dyDescent="0.3">
      <c r="B69" s="56" t="s">
        <v>2170</v>
      </c>
      <c r="C69" s="57"/>
      <c r="D69" s="56"/>
      <c r="E69" s="58"/>
      <c r="F69" s="56"/>
      <c r="G69" s="56"/>
    </row>
    <row r="70" spans="2:7" s="56" customFormat="1" ht="16.2" x14ac:dyDescent="0.3">
      <c r="B70" s="56" t="s">
        <v>2170</v>
      </c>
      <c r="C70" s="65"/>
      <c r="E70" s="58"/>
    </row>
    <row r="71" spans="2:7" s="56" customFormat="1" ht="16.2" x14ac:dyDescent="0.3">
      <c r="B71" s="56" t="s">
        <v>2170</v>
      </c>
      <c r="C71" s="65"/>
      <c r="E71" s="58"/>
    </row>
    <row r="72" spans="2:7" ht="16.2" x14ac:dyDescent="0.3">
      <c r="B72" s="56" t="s">
        <v>2170</v>
      </c>
      <c r="C72" s="65"/>
      <c r="D72" s="56"/>
      <c r="E72" s="58"/>
      <c r="F72" s="56"/>
      <c r="G72" s="56"/>
    </row>
    <row r="73" spans="2:7" s="56" customFormat="1" ht="16.2" x14ac:dyDescent="0.3">
      <c r="B73" s="56" t="s">
        <v>2170</v>
      </c>
      <c r="C73" s="65"/>
      <c r="E73" s="58"/>
    </row>
    <row r="74" spans="2:7" s="56" customFormat="1" ht="16.2" x14ac:dyDescent="0.3">
      <c r="B74" s="56" t="s">
        <v>2170</v>
      </c>
      <c r="C74" s="66"/>
      <c r="E74" s="58"/>
    </row>
    <row r="75" spans="2:7" ht="16.2" x14ac:dyDescent="0.3">
      <c r="B75" s="56" t="s">
        <v>2170</v>
      </c>
      <c r="C75" s="65"/>
      <c r="D75" s="56"/>
      <c r="E75" s="58"/>
      <c r="F75" s="56"/>
      <c r="G75" s="56"/>
    </row>
    <row r="76" spans="2:7" ht="16.2" x14ac:dyDescent="0.3">
      <c r="B76" s="56" t="s">
        <v>2170</v>
      </c>
      <c r="C76" s="65"/>
      <c r="D76" s="56"/>
      <c r="E76" s="58"/>
      <c r="F76" s="56"/>
      <c r="G76" s="56"/>
    </row>
    <row r="77" spans="2:7" ht="16.2" x14ac:dyDescent="0.3">
      <c r="B77" s="56" t="s">
        <v>2170</v>
      </c>
      <c r="C77" s="67"/>
      <c r="D77" s="56"/>
      <c r="E77" s="58"/>
      <c r="F77" s="56"/>
      <c r="G77" s="56"/>
    </row>
    <row r="78" spans="2:7" ht="16.2" x14ac:dyDescent="0.3">
      <c r="B78" s="56" t="s">
        <v>2170</v>
      </c>
      <c r="C78" s="65"/>
      <c r="D78" s="56"/>
      <c r="E78" s="68"/>
      <c r="F78" s="56"/>
      <c r="G78" s="56"/>
    </row>
    <row r="79" spans="2:7" ht="16.2" x14ac:dyDescent="0.3">
      <c r="B79" s="56" t="s">
        <v>2170</v>
      </c>
      <c r="C79" s="69"/>
      <c r="D79" s="56"/>
      <c r="E79" s="58"/>
      <c r="F79" s="56"/>
      <c r="G79" s="56"/>
    </row>
    <row r="80" spans="2:7" ht="16.2" x14ac:dyDescent="0.3">
      <c r="B80" s="56" t="s">
        <v>2170</v>
      </c>
      <c r="C80" s="65"/>
      <c r="D80" s="56"/>
      <c r="E80" s="58"/>
      <c r="F80" s="56"/>
      <c r="G80" s="56"/>
    </row>
    <row r="81" spans="2:7" ht="16.2" x14ac:dyDescent="0.3">
      <c r="B81" s="56" t="s">
        <v>2170</v>
      </c>
      <c r="C81" s="65"/>
      <c r="D81" s="56"/>
      <c r="E81" s="58"/>
      <c r="F81" s="56"/>
      <c r="G81" s="56"/>
    </row>
    <row r="82" spans="2:7" ht="16.2" x14ac:dyDescent="0.3">
      <c r="B82" s="56" t="s">
        <v>2170</v>
      </c>
      <c r="C82" s="65"/>
      <c r="D82" s="56"/>
      <c r="E82" s="58"/>
      <c r="F82" s="56"/>
      <c r="G82" s="56"/>
    </row>
    <row r="83" spans="2:7" ht="16.2" x14ac:dyDescent="0.3">
      <c r="B83" s="56" t="s">
        <v>2170</v>
      </c>
      <c r="C83" s="65"/>
      <c r="D83" s="56"/>
      <c r="E83" s="58"/>
      <c r="F83" s="56"/>
      <c r="G83" s="56"/>
    </row>
    <row r="84" spans="2:7" ht="16.2" x14ac:dyDescent="0.3">
      <c r="B84" s="56"/>
      <c r="C84" s="59"/>
      <c r="D84" s="70"/>
      <c r="E84" s="71"/>
      <c r="F84" s="70"/>
      <c r="G84" s="70"/>
    </row>
    <row r="85" spans="2:7" ht="16.2" x14ac:dyDescent="0.3">
      <c r="B85" s="56"/>
      <c r="C85" s="61"/>
      <c r="D85" s="56"/>
      <c r="E85" s="72"/>
      <c r="F85" s="56"/>
      <c r="G85" s="56"/>
    </row>
    <row r="86" spans="2:7" ht="16.2" x14ac:dyDescent="0.3">
      <c r="B86" s="56"/>
      <c r="C86" s="61"/>
      <c r="D86" s="56"/>
      <c r="E86" s="72"/>
      <c r="F86" s="56"/>
      <c r="G86" s="56"/>
    </row>
    <row r="87" spans="2:7" ht="16.2" x14ac:dyDescent="0.3">
      <c r="B87" s="56"/>
      <c r="C87" s="61"/>
      <c r="D87" s="56"/>
      <c r="E87" s="72"/>
      <c r="F87" s="56"/>
      <c r="G87" s="56"/>
    </row>
    <row r="88" spans="2:7" ht="16.2" x14ac:dyDescent="0.3">
      <c r="B88" s="56"/>
      <c r="C88" s="61"/>
      <c r="D88" s="56"/>
      <c r="E88" s="72"/>
      <c r="F88" s="56"/>
      <c r="G88" s="56"/>
    </row>
    <row r="89" spans="2:7" s="56" customFormat="1" ht="16.2" x14ac:dyDescent="0.3">
      <c r="B89" s="59"/>
      <c r="C89" s="59"/>
      <c r="D89" s="70"/>
      <c r="E89" s="71"/>
      <c r="F89" s="70"/>
      <c r="G89" s="70"/>
    </row>
    <row r="90" spans="2:7" ht="16.2" x14ac:dyDescent="0.3">
      <c r="B90" s="56" t="s">
        <v>2171</v>
      </c>
      <c r="C90" s="61"/>
      <c r="D90" s="56"/>
      <c r="E90" s="58"/>
      <c r="F90" s="56"/>
      <c r="G90" s="56"/>
    </row>
    <row r="91" spans="2:7" ht="16.2" x14ac:dyDescent="0.3">
      <c r="B91" s="56" t="s">
        <v>2171</v>
      </c>
      <c r="C91" s="61"/>
      <c r="D91" s="56"/>
      <c r="E91" s="58"/>
      <c r="F91" s="56"/>
      <c r="G91" s="56"/>
    </row>
    <row r="92" spans="2:7" ht="16.2" x14ac:dyDescent="0.3">
      <c r="B92" s="56" t="s">
        <v>2171</v>
      </c>
      <c r="C92" s="61"/>
      <c r="D92" s="56"/>
      <c r="E92" s="58"/>
      <c r="F92" s="56"/>
      <c r="G92" s="56"/>
    </row>
    <row r="93" spans="2:7" ht="16.2" x14ac:dyDescent="0.3">
      <c r="B93" s="56" t="s">
        <v>2171</v>
      </c>
      <c r="C93" s="58"/>
      <c r="D93" s="56"/>
      <c r="E93" s="58"/>
      <c r="F93" s="56"/>
      <c r="G93" s="56"/>
    </row>
    <row r="94" spans="2:7" ht="16.2" x14ac:dyDescent="0.3">
      <c r="C94" s="41"/>
      <c r="D94" s="41"/>
      <c r="E94" s="41"/>
      <c r="F94" s="41"/>
    </row>
    <row r="95" spans="2:7" ht="16.2" x14ac:dyDescent="0.3"/>
    <row r="103" ht="16.2" x14ac:dyDescent="0.3"/>
    <row r="104" ht="16.2" x14ac:dyDescent="0.3"/>
    <row r="105" ht="16.2" x14ac:dyDescent="0.3"/>
    <row r="106" ht="16.2" x14ac:dyDescent="0.3"/>
    <row r="107" ht="16.2" x14ac:dyDescent="0.3"/>
    <row r="108" ht="16.2" x14ac:dyDescent="0.3"/>
    <row r="109" ht="16.2" x14ac:dyDescent="0.3"/>
    <row r="110" ht="16.2" x14ac:dyDescent="0.3"/>
    <row r="111" ht="16.2" x14ac:dyDescent="0.3"/>
    <row r="112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abSelected="1" topLeftCell="A7" zoomScale="70" zoomScaleNormal="70" workbookViewId="0">
      <selection activeCell="C12" sqref="C12:F12"/>
    </sheetView>
  </sheetViews>
  <sheetFormatPr defaultColWidth="4" defaultRowHeight="24" customHeight="1" x14ac:dyDescent="0.3"/>
  <cols>
    <col min="1" max="1" width="4" style="12"/>
    <col min="2" max="2" width="4" style="12" hidden="1" customWidth="1"/>
    <col min="3" max="3" width="84.21875" style="12" customWidth="1"/>
    <col min="4" max="4" width="2.77734375" style="12" customWidth="1"/>
    <col min="5" max="5" width="57.21875" style="12" customWidth="1"/>
    <col min="6" max="6" width="2.77734375" style="12" customWidth="1"/>
    <col min="7" max="7" width="58.44140625" style="12" customWidth="1"/>
    <col min="8" max="10" width="4" style="12"/>
    <col min="11" max="11" width="9.554687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3"/>
    <row r="2" spans="3:9" ht="16.2" hidden="1" x14ac:dyDescent="0.3"/>
    <row r="3" spans="3:9" ht="16.2" hidden="1" x14ac:dyDescent="0.3">
      <c r="E3" s="13"/>
      <c r="G3" s="13" t="s">
        <v>2172</v>
      </c>
    </row>
    <row r="4" spans="3:9" ht="16.2" hidden="1" x14ac:dyDescent="0.3">
      <c r="E4" s="13"/>
      <c r="G4" s="13" t="str">
        <f>Introduction!G4</f>
        <v>AAAA-MM-JJ</v>
      </c>
    </row>
    <row r="5" spans="3:9" ht="16.2" hidden="1" x14ac:dyDescent="0.3"/>
    <row r="6" spans="3:9" ht="16.2" hidden="1" x14ac:dyDescent="0.3"/>
    <row r="7" spans="3:9" ht="16.2" x14ac:dyDescent="0.3"/>
    <row r="8" spans="3:9" ht="16.2" x14ac:dyDescent="0.3">
      <c r="C8" s="15" t="s">
        <v>2212</v>
      </c>
      <c r="D8" s="15"/>
      <c r="E8" s="15"/>
      <c r="F8" s="15"/>
      <c r="G8" s="15"/>
    </row>
    <row r="9" spans="3:9" ht="19.5" customHeight="1" x14ac:dyDescent="0.3">
      <c r="C9" s="73" t="s">
        <v>2173</v>
      </c>
      <c r="D9" s="74"/>
      <c r="E9" s="74"/>
      <c r="F9" s="74"/>
      <c r="G9" s="73"/>
    </row>
    <row r="10" spans="3:9" ht="30.6" customHeight="1" x14ac:dyDescent="0.3">
      <c r="C10" s="344" t="s">
        <v>2213</v>
      </c>
      <c r="D10" s="344"/>
      <c r="E10" s="344"/>
      <c r="F10" s="75"/>
      <c r="G10" s="346"/>
    </row>
    <row r="11" spans="3:9" ht="31.5" customHeight="1" x14ac:dyDescent="0.3">
      <c r="C11" s="345" t="s">
        <v>2103</v>
      </c>
      <c r="D11" s="345"/>
      <c r="E11" s="345"/>
      <c r="F11" s="75"/>
      <c r="G11" s="346"/>
    </row>
    <row r="12" spans="3:9" ht="14.55" customHeight="1" x14ac:dyDescent="0.3">
      <c r="C12" s="345" t="s">
        <v>2214</v>
      </c>
      <c r="D12" s="345"/>
      <c r="E12" s="345"/>
      <c r="F12" s="345"/>
      <c r="G12" s="346"/>
    </row>
    <row r="13" spans="3:9" ht="14.1" customHeight="1" x14ac:dyDescent="0.35">
      <c r="C13" s="76" t="s">
        <v>2215</v>
      </c>
      <c r="D13" s="76"/>
      <c r="E13" s="76"/>
      <c r="F13" s="76"/>
      <c r="G13" s="346"/>
      <c r="H13" s="77"/>
      <c r="I13" s="77"/>
    </row>
    <row r="14" spans="3:9" ht="16.2" x14ac:dyDescent="0.3">
      <c r="D14" s="78"/>
      <c r="E14" s="78"/>
    </row>
    <row r="15" spans="3:9" ht="32.4" x14ac:dyDescent="0.3">
      <c r="C15" s="246" t="s">
        <v>2363</v>
      </c>
      <c r="D15" s="33"/>
      <c r="E15" s="37" t="s">
        <v>2064</v>
      </c>
      <c r="F15" s="33"/>
      <c r="G15" s="79" t="s">
        <v>2151</v>
      </c>
    </row>
    <row r="16" spans="3:9" ht="16.2" x14ac:dyDescent="0.3">
      <c r="D16" s="78"/>
      <c r="E16" s="78"/>
    </row>
    <row r="17" spans="1:7" ht="24.6" thickBot="1" x14ac:dyDescent="0.35">
      <c r="B17" s="80"/>
      <c r="C17" s="81" t="s">
        <v>2174</v>
      </c>
      <c r="D17" s="82"/>
      <c r="E17" s="83"/>
      <c r="F17" s="82"/>
      <c r="G17" s="82"/>
    </row>
    <row r="18" spans="1:7" ht="16.8" thickBot="1" x14ac:dyDescent="0.35">
      <c r="A18" s="84"/>
      <c r="B18" s="84"/>
      <c r="C18" s="85" t="s">
        <v>2175</v>
      </c>
      <c r="D18" s="86"/>
      <c r="E18" s="87" t="s">
        <v>2176</v>
      </c>
      <c r="F18" s="86"/>
      <c r="G18" s="88" t="s">
        <v>2177</v>
      </c>
    </row>
    <row r="19" spans="1:7" ht="16.8" thickBot="1" x14ac:dyDescent="0.35">
      <c r="B19" s="89"/>
      <c r="C19" s="90" t="s">
        <v>2167</v>
      </c>
      <c r="D19" s="82"/>
      <c r="E19" s="91"/>
      <c r="F19" s="82"/>
      <c r="G19" s="91"/>
    </row>
    <row r="20" spans="1:7" ht="16.2" x14ac:dyDescent="0.3">
      <c r="A20" s="56"/>
      <c r="B20" s="56" t="s">
        <v>2167</v>
      </c>
      <c r="C20" s="92" t="s">
        <v>2178</v>
      </c>
      <c r="D20" s="56"/>
      <c r="E20" s="247" t="s">
        <v>260</v>
      </c>
      <c r="F20" s="56"/>
      <c r="G20" s="93"/>
    </row>
    <row r="21" spans="1:7" ht="16.2" x14ac:dyDescent="0.3">
      <c r="A21" s="56"/>
      <c r="B21" s="56" t="s">
        <v>2167</v>
      </c>
      <c r="C21" s="94" t="s">
        <v>2179</v>
      </c>
      <c r="D21" s="56"/>
      <c r="E21" s="95" t="str">
        <f>IFERROR(VLOOKUP($E$20,Table1_Country_codes_and_currencies[],3,FALSE),"")</f>
        <v>GIN</v>
      </c>
      <c r="F21" s="56"/>
      <c r="G21" s="93"/>
    </row>
    <row r="22" spans="1:7" ht="16.2" x14ac:dyDescent="0.3">
      <c r="B22" s="56" t="s">
        <v>2167</v>
      </c>
      <c r="C22" s="94" t="s">
        <v>2180</v>
      </c>
      <c r="D22" s="56"/>
      <c r="E22" s="95" t="str">
        <f>IFERROR(VLOOKUP($E$20,Table1_Country_codes_and_currencies[],7,FALSE),"")</f>
        <v>Franc guinéen</v>
      </c>
      <c r="F22" s="56"/>
      <c r="G22" s="93" t="s">
        <v>2668</v>
      </c>
    </row>
    <row r="23" spans="1:7" ht="16.8" thickBot="1" x14ac:dyDescent="0.35">
      <c r="B23" s="56" t="s">
        <v>2167</v>
      </c>
      <c r="C23" s="96" t="s">
        <v>2181</v>
      </c>
      <c r="D23" s="97"/>
      <c r="E23" s="98" t="str">
        <f>IFERROR(VLOOKUP($E$20,Table1_Country_codes_and_currencies[],5,FALSE),"")</f>
        <v>GNF</v>
      </c>
      <c r="F23" s="97"/>
      <c r="G23" s="99"/>
    </row>
    <row r="24" spans="1:7" ht="16.8" thickBot="1" x14ac:dyDescent="0.35">
      <c r="B24" s="89"/>
      <c r="C24" s="90" t="s">
        <v>2168</v>
      </c>
      <c r="D24" s="82"/>
      <c r="E24" s="91"/>
      <c r="F24" s="82"/>
      <c r="G24" s="91"/>
    </row>
    <row r="25" spans="1:7" ht="16.2" x14ac:dyDescent="0.3">
      <c r="A25" s="56"/>
      <c r="B25" s="56" t="s">
        <v>2168</v>
      </c>
      <c r="C25" s="92" t="s">
        <v>2182</v>
      </c>
      <c r="D25" s="56"/>
      <c r="E25" s="248">
        <v>44562</v>
      </c>
      <c r="F25" s="56"/>
      <c r="G25" s="93"/>
    </row>
    <row r="26" spans="1:7" ht="16.8" thickBot="1" x14ac:dyDescent="0.35">
      <c r="A26" s="56"/>
      <c r="B26" s="56" t="s">
        <v>2168</v>
      </c>
      <c r="C26" s="100" t="s">
        <v>2183</v>
      </c>
      <c r="D26" s="97"/>
      <c r="E26" s="248">
        <v>44926</v>
      </c>
      <c r="F26" s="97"/>
      <c r="G26" s="99"/>
    </row>
    <row r="27" spans="1:7" ht="16.8" thickBot="1" x14ac:dyDescent="0.35">
      <c r="B27" s="89"/>
      <c r="C27" s="90" t="s">
        <v>2169</v>
      </c>
      <c r="D27" s="82"/>
      <c r="E27" s="101"/>
      <c r="F27" s="82"/>
      <c r="G27" s="91"/>
    </row>
    <row r="28" spans="1:7" ht="16.2" x14ac:dyDescent="0.3">
      <c r="B28" s="56" t="s">
        <v>2169</v>
      </c>
      <c r="C28" s="102" t="s">
        <v>2184</v>
      </c>
      <c r="D28" s="56"/>
      <c r="E28" s="247" t="s">
        <v>1468</v>
      </c>
      <c r="F28" s="56"/>
      <c r="G28" s="93"/>
    </row>
    <row r="29" spans="1:7" ht="16.2" x14ac:dyDescent="0.3">
      <c r="A29" s="56"/>
      <c r="B29" s="56" t="s">
        <v>2169</v>
      </c>
      <c r="C29" s="92" t="s">
        <v>2185</v>
      </c>
      <c r="D29" s="56"/>
      <c r="E29" s="286" t="s">
        <v>2532</v>
      </c>
      <c r="F29" s="56"/>
      <c r="G29" s="93"/>
    </row>
    <row r="30" spans="1:7" ht="16.2" x14ac:dyDescent="0.3">
      <c r="B30" s="56" t="s">
        <v>2169</v>
      </c>
      <c r="C30" s="92" t="s">
        <v>2186</v>
      </c>
      <c r="D30" s="56"/>
      <c r="E30" s="287">
        <v>45656</v>
      </c>
      <c r="F30" s="56"/>
      <c r="G30" s="93"/>
    </row>
    <row r="31" spans="1:7" ht="16.2" x14ac:dyDescent="0.3">
      <c r="A31" s="56"/>
      <c r="B31" s="56" t="s">
        <v>2169</v>
      </c>
      <c r="C31" s="92" t="s">
        <v>2187</v>
      </c>
      <c r="D31" s="56"/>
      <c r="E31" s="288" t="s">
        <v>2533</v>
      </c>
      <c r="F31" s="56"/>
      <c r="G31" s="93"/>
    </row>
    <row r="32" spans="1:7" ht="32.4" x14ac:dyDescent="0.3">
      <c r="B32" s="56" t="s">
        <v>2169</v>
      </c>
      <c r="C32" s="103" t="s">
        <v>2110</v>
      </c>
      <c r="D32" s="104"/>
      <c r="E32" s="249" t="s">
        <v>2519</v>
      </c>
      <c r="F32" s="104"/>
      <c r="G32" s="105"/>
    </row>
    <row r="33" spans="1:9" ht="16.2" x14ac:dyDescent="0.3">
      <c r="B33" s="56" t="s">
        <v>2169</v>
      </c>
      <c r="C33" s="92" t="s">
        <v>2188</v>
      </c>
      <c r="D33" s="56"/>
      <c r="E33" s="250" t="s">
        <v>2534</v>
      </c>
      <c r="F33" s="56"/>
      <c r="G33" s="106"/>
    </row>
    <row r="34" spans="1:9" ht="16.2" x14ac:dyDescent="0.3">
      <c r="A34" s="56"/>
      <c r="B34" s="56" t="s">
        <v>2169</v>
      </c>
      <c r="C34" s="92" t="s">
        <v>2189</v>
      </c>
      <c r="D34" s="56"/>
      <c r="E34" s="250" t="s">
        <v>2534</v>
      </c>
      <c r="F34" s="56"/>
      <c r="G34" s="106"/>
    </row>
    <row r="35" spans="1:9" ht="16.2" x14ac:dyDescent="0.3">
      <c r="B35" s="56" t="s">
        <v>2169</v>
      </c>
      <c r="C35" s="103" t="s">
        <v>2190</v>
      </c>
      <c r="D35" s="104"/>
      <c r="E35" s="249" t="s">
        <v>2519</v>
      </c>
      <c r="F35" s="107"/>
      <c r="G35" s="108"/>
    </row>
    <row r="36" spans="1:9" ht="16.2" x14ac:dyDescent="0.3">
      <c r="A36" s="56"/>
      <c r="B36" s="56" t="s">
        <v>2169</v>
      </c>
      <c r="C36" s="92" t="s">
        <v>2191</v>
      </c>
      <c r="D36" s="56"/>
      <c r="E36" s="250" t="s">
        <v>2534</v>
      </c>
      <c r="F36" s="56"/>
      <c r="G36" s="93"/>
    </row>
    <row r="37" spans="1:9" ht="16.8" thickBot="1" x14ac:dyDescent="0.35">
      <c r="A37" s="56"/>
      <c r="B37" s="56" t="s">
        <v>2169</v>
      </c>
      <c r="C37" s="92" t="s">
        <v>2192</v>
      </c>
      <c r="D37" s="109"/>
      <c r="E37" s="250" t="s">
        <v>2534</v>
      </c>
      <c r="F37" s="97"/>
      <c r="G37" s="110"/>
      <c r="H37" s="111"/>
      <c r="I37" s="111"/>
    </row>
    <row r="38" spans="1:9" ht="16.05" customHeight="1" thickBot="1" x14ac:dyDescent="0.35">
      <c r="C38" s="277" t="s">
        <v>2523</v>
      </c>
      <c r="D38" s="112"/>
      <c r="E38" s="58"/>
      <c r="F38" s="113"/>
      <c r="G38" s="64"/>
      <c r="H38" s="111"/>
      <c r="I38" s="111"/>
    </row>
    <row r="39" spans="1:9" ht="16.2" x14ac:dyDescent="0.3">
      <c r="A39" s="56"/>
      <c r="B39" s="59"/>
      <c r="C39" s="114" t="s">
        <v>2193</v>
      </c>
      <c r="D39" s="115"/>
      <c r="E39" s="251" t="s">
        <v>2535</v>
      </c>
      <c r="F39" s="111"/>
      <c r="G39" s="289" t="s">
        <v>2536</v>
      </c>
      <c r="H39" s="111"/>
      <c r="I39" s="111"/>
    </row>
    <row r="40" spans="1:9" ht="16.8" thickBot="1" x14ac:dyDescent="0.35">
      <c r="B40" s="56" t="s">
        <v>2170</v>
      </c>
      <c r="C40" s="116" t="s">
        <v>2194</v>
      </c>
      <c r="D40" s="117"/>
      <c r="E40" s="290" t="s">
        <v>2537</v>
      </c>
      <c r="F40" s="118"/>
      <c r="G40" s="119"/>
      <c r="H40" s="111"/>
      <c r="I40" s="111"/>
    </row>
    <row r="41" spans="1:9" ht="18" customHeight="1" thickBot="1" x14ac:dyDescent="0.35">
      <c r="A41" s="56"/>
      <c r="B41" s="56" t="s">
        <v>2170</v>
      </c>
      <c r="C41" s="90" t="s">
        <v>2170</v>
      </c>
      <c r="D41" s="82"/>
      <c r="E41" s="120"/>
      <c r="F41" s="82"/>
      <c r="G41" s="120"/>
    </row>
    <row r="42" spans="1:9" ht="15.6" customHeight="1" x14ac:dyDescent="0.3">
      <c r="B42" s="56" t="s">
        <v>2170</v>
      </c>
      <c r="C42" s="94" t="s">
        <v>2195</v>
      </c>
      <c r="D42" s="56"/>
      <c r="E42" s="95"/>
      <c r="F42" s="56"/>
      <c r="G42" s="56"/>
    </row>
    <row r="43" spans="1:9" ht="16.5" customHeight="1" x14ac:dyDescent="0.3">
      <c r="A43" s="56"/>
      <c r="B43" s="56" t="s">
        <v>2170</v>
      </c>
      <c r="C43" s="121" t="s">
        <v>1487</v>
      </c>
      <c r="D43" s="56"/>
      <c r="E43" s="249" t="s">
        <v>1468</v>
      </c>
      <c r="F43" s="56"/>
      <c r="G43" s="106"/>
      <c r="H43" s="111"/>
      <c r="I43" s="111"/>
    </row>
    <row r="44" spans="1:9" ht="16.5" customHeight="1" x14ac:dyDescent="0.3">
      <c r="A44" s="56"/>
      <c r="B44" s="56" t="s">
        <v>2170</v>
      </c>
      <c r="C44" s="121" t="s">
        <v>1493</v>
      </c>
      <c r="D44" s="56"/>
      <c r="E44" s="249" t="s">
        <v>1468</v>
      </c>
      <c r="F44" s="56"/>
      <c r="G44" s="106"/>
      <c r="H44" s="111"/>
      <c r="I44" s="111"/>
    </row>
    <row r="45" spans="1:9" ht="15.6" customHeight="1" x14ac:dyDescent="0.3">
      <c r="B45" s="56" t="s">
        <v>2170</v>
      </c>
      <c r="C45" s="121" t="s">
        <v>2196</v>
      </c>
      <c r="D45" s="56"/>
      <c r="E45" s="249" t="s">
        <v>1468</v>
      </c>
      <c r="F45" s="56"/>
      <c r="G45" s="106"/>
      <c r="H45" s="111"/>
      <c r="I45" s="111"/>
    </row>
    <row r="46" spans="1:9" ht="18" customHeight="1" x14ac:dyDescent="0.3">
      <c r="B46" s="56" t="s">
        <v>2170</v>
      </c>
      <c r="C46" s="121" t="s">
        <v>2111</v>
      </c>
      <c r="D46" s="56"/>
      <c r="E46" s="249" t="s">
        <v>2519</v>
      </c>
      <c r="F46" s="56"/>
      <c r="G46" s="106"/>
    </row>
    <row r="47" spans="1:9" ht="16.2" x14ac:dyDescent="0.3">
      <c r="B47" s="56" t="s">
        <v>2170</v>
      </c>
      <c r="C47" s="122" t="s">
        <v>2197</v>
      </c>
      <c r="D47" s="56"/>
      <c r="E47" s="249" t="s">
        <v>2534</v>
      </c>
      <c r="F47" s="56"/>
      <c r="G47" s="106"/>
    </row>
    <row r="48" spans="1:9" ht="16.2" x14ac:dyDescent="0.3">
      <c r="B48" s="56" t="s">
        <v>2170</v>
      </c>
      <c r="C48" s="121" t="s">
        <v>2108</v>
      </c>
      <c r="D48" s="56"/>
      <c r="E48" s="249">
        <v>16</v>
      </c>
      <c r="F48" s="56"/>
      <c r="G48" s="106"/>
      <c r="H48" s="111"/>
      <c r="I48" s="111"/>
    </row>
    <row r="49" spans="1:15" ht="16.2" x14ac:dyDescent="0.3">
      <c r="B49" s="56" t="s">
        <v>2170</v>
      </c>
      <c r="C49" s="121" t="s">
        <v>2109</v>
      </c>
      <c r="D49" s="123"/>
      <c r="E49" s="249">
        <v>13</v>
      </c>
      <c r="F49" s="56"/>
      <c r="G49" s="124"/>
      <c r="H49" s="111"/>
      <c r="I49" s="111"/>
    </row>
    <row r="50" spans="1:15" ht="16.2" x14ac:dyDescent="0.3">
      <c r="B50" s="56" t="s">
        <v>2170</v>
      </c>
      <c r="C50" s="125" t="s">
        <v>2216</v>
      </c>
      <c r="D50" s="56"/>
      <c r="E50" s="252" t="s">
        <v>1770</v>
      </c>
      <c r="F50" s="104"/>
      <c r="G50" s="106"/>
      <c r="H50" s="111"/>
      <c r="I50" s="111"/>
    </row>
    <row r="51" spans="1:15" ht="16.2" x14ac:dyDescent="0.3">
      <c r="B51" s="56" t="s">
        <v>2170</v>
      </c>
      <c r="C51" s="126" t="s">
        <v>2198</v>
      </c>
      <c r="D51" s="56"/>
      <c r="E51" s="291">
        <v>8553.2811999999994</v>
      </c>
      <c r="F51" s="56"/>
      <c r="G51" s="106"/>
      <c r="H51" s="111"/>
      <c r="I51" s="111"/>
    </row>
    <row r="52" spans="1:15" ht="16.8" thickBot="1" x14ac:dyDescent="0.35">
      <c r="B52" s="56" t="s">
        <v>2170</v>
      </c>
      <c r="C52" s="127" t="s">
        <v>2107</v>
      </c>
      <c r="D52" s="128"/>
      <c r="E52" s="292" t="s">
        <v>2538</v>
      </c>
      <c r="F52" s="128"/>
      <c r="G52" s="106"/>
      <c r="H52" s="111"/>
      <c r="I52" s="111"/>
    </row>
    <row r="53" spans="1:15" s="84" customFormat="1" ht="25.5" customHeight="1" x14ac:dyDescent="0.3">
      <c r="A53" s="12"/>
      <c r="B53" s="56" t="s">
        <v>2170</v>
      </c>
      <c r="C53" s="129" t="s">
        <v>2217</v>
      </c>
      <c r="D53" s="56"/>
      <c r="E53" s="130"/>
      <c r="F53" s="56"/>
      <c r="G53" s="105"/>
      <c r="H53" s="12"/>
      <c r="I53" s="12"/>
    </row>
    <row r="54" spans="1:15" ht="15.6" customHeight="1" x14ac:dyDescent="0.3">
      <c r="B54" s="56" t="s">
        <v>2170</v>
      </c>
      <c r="C54" s="121" t="s">
        <v>2199</v>
      </c>
      <c r="D54" s="56"/>
      <c r="E54" s="249" t="s">
        <v>1468</v>
      </c>
      <c r="F54" s="56"/>
      <c r="G54" s="106"/>
    </row>
    <row r="55" spans="1:15" s="56" customFormat="1" ht="16.2" x14ac:dyDescent="0.3">
      <c r="A55" s="12"/>
      <c r="C55" s="121" t="s">
        <v>2200</v>
      </c>
      <c r="E55" s="249" t="s">
        <v>1468</v>
      </c>
      <c r="G55" s="106"/>
      <c r="H55" s="12"/>
      <c r="I55" s="12"/>
    </row>
    <row r="56" spans="1:15" s="56" customFormat="1" ht="15.6" customHeight="1" x14ac:dyDescent="0.3">
      <c r="A56" s="12"/>
      <c r="C56" s="121" t="s">
        <v>2201</v>
      </c>
      <c r="E56" s="249" t="s">
        <v>1468</v>
      </c>
      <c r="G56" s="106"/>
      <c r="H56" s="84"/>
      <c r="I56" s="84"/>
    </row>
    <row r="57" spans="1:15" ht="16.8" thickBot="1" x14ac:dyDescent="0.35">
      <c r="B57" s="56"/>
      <c r="C57" s="131" t="s">
        <v>2202</v>
      </c>
      <c r="D57" s="97"/>
      <c r="E57" s="249" t="s">
        <v>2519</v>
      </c>
      <c r="F57" s="97"/>
      <c r="G57" s="132"/>
    </row>
    <row r="58" spans="1:15" ht="16.8" thickBot="1" x14ac:dyDescent="0.35">
      <c r="B58" s="56"/>
      <c r="C58" s="133" t="s">
        <v>2203</v>
      </c>
      <c r="D58" s="134"/>
      <c r="E58" s="135">
        <f>SUM(E59:E62)</f>
        <v>0.98360655737704916</v>
      </c>
      <c r="F58" s="134"/>
      <c r="G58" s="134"/>
      <c r="H58" s="56"/>
      <c r="I58" s="56"/>
    </row>
    <row r="59" spans="1:15" ht="16.2" x14ac:dyDescent="0.3">
      <c r="B59" s="56"/>
      <c r="C59" s="92" t="s">
        <v>2204</v>
      </c>
      <c r="D59" s="56"/>
      <c r="E59" s="136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0.4098360655737705</v>
      </c>
      <c r="F59" s="56"/>
      <c r="G59" s="137" t="s">
        <v>2205</v>
      </c>
      <c r="H59" s="56"/>
      <c r="I59" s="56"/>
      <c r="K59" s="138"/>
    </row>
    <row r="60" spans="1:15" s="56" customFormat="1" ht="16.2" x14ac:dyDescent="0.3">
      <c r="B60" s="89"/>
      <c r="C60" s="92" t="s">
        <v>2206</v>
      </c>
      <c r="E60" s="136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0.37704918032786883</v>
      </c>
      <c r="G60" s="137" t="s">
        <v>2205</v>
      </c>
      <c r="H60" s="12"/>
      <c r="I60" s="12"/>
      <c r="K60" s="138"/>
    </row>
    <row r="61" spans="1:15" s="56" customFormat="1" ht="16.2" x14ac:dyDescent="0.3">
      <c r="A61" s="12"/>
      <c r="B61" s="56" t="s">
        <v>2171</v>
      </c>
      <c r="C61" s="92" t="s">
        <v>1495</v>
      </c>
      <c r="E61" s="136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9.8360655737704916E-2</v>
      </c>
      <c r="G61" s="137" t="s">
        <v>2205</v>
      </c>
      <c r="H61" s="12"/>
      <c r="I61" s="12"/>
      <c r="K61" s="138"/>
    </row>
    <row r="62" spans="1:15" ht="15" customHeight="1" thickBot="1" x14ac:dyDescent="0.35">
      <c r="B62" s="56" t="s">
        <v>2171</v>
      </c>
      <c r="C62" s="92" t="s">
        <v>2207</v>
      </c>
      <c r="D62" s="56"/>
      <c r="E62" s="136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9.8360655737704916E-2</v>
      </c>
      <c r="F62" s="56"/>
      <c r="G62" s="137" t="s">
        <v>2205</v>
      </c>
      <c r="K62" s="138"/>
    </row>
    <row r="63" spans="1:15" ht="16.8" thickBot="1" x14ac:dyDescent="0.35">
      <c r="B63" s="56" t="s">
        <v>2171</v>
      </c>
      <c r="C63" s="139" t="s">
        <v>2208</v>
      </c>
      <c r="D63" s="140"/>
      <c r="E63" s="141"/>
      <c r="F63" s="140"/>
      <c r="G63" s="140"/>
      <c r="H63" s="56"/>
      <c r="I63" s="56"/>
      <c r="O63" s="56"/>
    </row>
    <row r="64" spans="1:15" s="56" customFormat="1" ht="16.2" x14ac:dyDescent="0.3">
      <c r="A64" s="12"/>
      <c r="B64" s="56" t="s">
        <v>2171</v>
      </c>
      <c r="C64" s="92" t="s">
        <v>2209</v>
      </c>
      <c r="E64" s="293" t="s">
        <v>2671</v>
      </c>
      <c r="G64" s="93"/>
    </row>
    <row r="65" spans="1:9" ht="16.2" x14ac:dyDescent="0.3">
      <c r="C65" s="92" t="s">
        <v>2210</v>
      </c>
      <c r="D65" s="56"/>
      <c r="E65" s="293" t="s">
        <v>2672</v>
      </c>
      <c r="F65" s="56"/>
      <c r="G65" s="93"/>
    </row>
    <row r="66" spans="1:9" ht="12.75" customHeight="1" x14ac:dyDescent="0.3">
      <c r="C66" s="92" t="s">
        <v>2211</v>
      </c>
      <c r="D66" s="56"/>
      <c r="E66" s="294" t="s">
        <v>2670</v>
      </c>
      <c r="F66" s="56"/>
      <c r="G66" s="93"/>
    </row>
    <row r="67" spans="1:9" ht="18.75" customHeight="1" thickBot="1" x14ac:dyDescent="0.35">
      <c r="C67" s="142"/>
      <c r="D67" s="97"/>
      <c r="E67" s="98"/>
      <c r="F67" s="97"/>
      <c r="G67" s="109"/>
      <c r="H67" s="56"/>
      <c r="I67" s="56"/>
    </row>
    <row r="68" spans="1:9" s="56" customFormat="1" ht="17.25" customHeight="1" x14ac:dyDescent="0.3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4">
      <c r="C69" s="337" t="s">
        <v>2162</v>
      </c>
      <c r="D69" s="337"/>
      <c r="E69" s="337"/>
      <c r="F69" s="337"/>
      <c r="G69" s="337"/>
    </row>
    <row r="70" spans="1:9" ht="24" hidden="1" customHeight="1" thickBot="1" x14ac:dyDescent="0.4">
      <c r="C70" s="338" t="s">
        <v>2163</v>
      </c>
      <c r="D70" s="338"/>
      <c r="E70" s="338"/>
      <c r="F70" s="338"/>
      <c r="G70" s="338"/>
    </row>
    <row r="71" spans="1:9" ht="19.5" hidden="1" customHeight="1" thickBot="1" x14ac:dyDescent="0.4">
      <c r="C71" s="337" t="s">
        <v>2164</v>
      </c>
      <c r="D71" s="337"/>
      <c r="E71" s="337"/>
      <c r="F71" s="337"/>
      <c r="G71" s="337"/>
    </row>
    <row r="72" spans="1:9" ht="18.75" hidden="1" customHeight="1" thickBot="1" x14ac:dyDescent="0.4">
      <c r="C72" s="331" t="s">
        <v>2165</v>
      </c>
      <c r="D72" s="331"/>
      <c r="E72" s="331"/>
      <c r="F72" s="331"/>
      <c r="G72" s="331"/>
    </row>
    <row r="73" spans="1:9" ht="16.8" thickBot="1" x14ac:dyDescent="0.35">
      <c r="B73" s="56" t="s">
        <v>2170</v>
      </c>
      <c r="C73" s="54"/>
      <c r="D73" s="54"/>
      <c r="E73" s="54"/>
      <c r="F73" s="54"/>
      <c r="G73" s="55"/>
      <c r="H73" s="56"/>
      <c r="I73" s="56"/>
    </row>
    <row r="74" spans="1:9" s="56" customFormat="1" ht="16.2" x14ac:dyDescent="0.3">
      <c r="B74" s="56" t="s">
        <v>2170</v>
      </c>
      <c r="C74" s="332" t="s">
        <v>2218</v>
      </c>
      <c r="D74" s="332"/>
      <c r="E74" s="332"/>
      <c r="F74" s="12"/>
      <c r="G74" s="12"/>
    </row>
    <row r="75" spans="1:9" s="56" customFormat="1" ht="16.2" x14ac:dyDescent="0.3">
      <c r="B75" s="56" t="s">
        <v>2170</v>
      </c>
      <c r="C75" s="333" t="s">
        <v>2361</v>
      </c>
      <c r="D75" s="333"/>
      <c r="E75" s="333"/>
      <c r="F75" s="12"/>
      <c r="G75" s="12"/>
    </row>
    <row r="76" spans="1:9" ht="16.2" x14ac:dyDescent="0.3">
      <c r="B76" s="56" t="s">
        <v>2170</v>
      </c>
      <c r="C76" s="57"/>
      <c r="D76" s="56"/>
      <c r="E76" s="58"/>
      <c r="F76" s="56"/>
      <c r="G76" s="56"/>
    </row>
    <row r="77" spans="1:9" s="56" customFormat="1" ht="16.2" x14ac:dyDescent="0.3">
      <c r="B77" s="56" t="s">
        <v>2170</v>
      </c>
      <c r="C77" s="65"/>
      <c r="E77" s="58"/>
    </row>
    <row r="78" spans="1:9" s="56" customFormat="1" ht="16.2" x14ac:dyDescent="0.3">
      <c r="B78" s="56" t="s">
        <v>2170</v>
      </c>
      <c r="C78" s="65"/>
      <c r="E78" s="58"/>
    </row>
    <row r="79" spans="1:9" ht="16.2" x14ac:dyDescent="0.3">
      <c r="B79" s="56" t="s">
        <v>2170</v>
      </c>
      <c r="C79" s="65"/>
      <c r="D79" s="56"/>
      <c r="E79" s="58"/>
      <c r="F79" s="56"/>
      <c r="G79" s="56"/>
    </row>
    <row r="80" spans="1:9" ht="16.2" x14ac:dyDescent="0.3">
      <c r="B80" s="56" t="s">
        <v>2170</v>
      </c>
      <c r="C80" s="65"/>
      <c r="D80" s="56"/>
      <c r="E80" s="58"/>
      <c r="F80" s="56"/>
      <c r="G80" s="56"/>
      <c r="H80" s="56"/>
      <c r="I80" s="56"/>
    </row>
    <row r="81" spans="2:9" ht="16.2" x14ac:dyDescent="0.3">
      <c r="B81" s="56" t="s">
        <v>2170</v>
      </c>
      <c r="C81" s="66"/>
      <c r="D81" s="56"/>
      <c r="E81" s="58"/>
      <c r="F81" s="56"/>
      <c r="G81" s="56"/>
      <c r="H81" s="56"/>
      <c r="I81" s="56"/>
    </row>
    <row r="82" spans="2:9" ht="16.2" x14ac:dyDescent="0.3">
      <c r="B82" s="56" t="s">
        <v>2170</v>
      </c>
      <c r="C82" s="65"/>
      <c r="D82" s="56"/>
      <c r="E82" s="58"/>
      <c r="F82" s="56"/>
      <c r="G82" s="56"/>
    </row>
    <row r="83" spans="2:9" ht="16.2" x14ac:dyDescent="0.3">
      <c r="B83" s="56" t="s">
        <v>2170</v>
      </c>
      <c r="C83" s="65"/>
      <c r="D83" s="56"/>
      <c r="E83" s="58"/>
      <c r="F83" s="56"/>
      <c r="G83" s="56"/>
    </row>
    <row r="84" spans="2:9" ht="16.2" x14ac:dyDescent="0.3">
      <c r="B84" s="56" t="s">
        <v>2170</v>
      </c>
      <c r="C84" s="67"/>
      <c r="D84" s="56"/>
      <c r="E84" s="58"/>
      <c r="F84" s="56"/>
      <c r="G84" s="56"/>
    </row>
    <row r="85" spans="2:9" ht="16.2" x14ac:dyDescent="0.3">
      <c r="B85" s="56" t="s">
        <v>2170</v>
      </c>
      <c r="C85" s="65"/>
      <c r="D85" s="56"/>
      <c r="E85" s="68"/>
      <c r="F85" s="56"/>
      <c r="G85" s="56"/>
    </row>
    <row r="86" spans="2:9" ht="16.2" x14ac:dyDescent="0.3">
      <c r="B86" s="56" t="s">
        <v>2170</v>
      </c>
      <c r="C86" s="69"/>
      <c r="D86" s="56"/>
      <c r="E86" s="58"/>
      <c r="F86" s="56"/>
      <c r="G86" s="56"/>
    </row>
    <row r="87" spans="2:9" ht="16.2" x14ac:dyDescent="0.3">
      <c r="B87" s="56" t="s">
        <v>2170</v>
      </c>
      <c r="C87" s="65"/>
      <c r="D87" s="56"/>
      <c r="E87" s="58"/>
      <c r="F87" s="56"/>
      <c r="G87" s="56"/>
    </row>
    <row r="88" spans="2:9" ht="16.2" x14ac:dyDescent="0.3">
      <c r="B88" s="56"/>
      <c r="C88" s="65"/>
      <c r="D88" s="56"/>
      <c r="E88" s="58"/>
      <c r="F88" s="56"/>
      <c r="G88" s="56"/>
    </row>
    <row r="89" spans="2:9" ht="16.2" x14ac:dyDescent="0.3">
      <c r="B89" s="56"/>
      <c r="C89" s="65"/>
      <c r="D89" s="56"/>
      <c r="E89" s="58"/>
      <c r="F89" s="56"/>
      <c r="G89" s="56"/>
    </row>
    <row r="90" spans="2:9" ht="16.2" x14ac:dyDescent="0.3">
      <c r="B90" s="56"/>
      <c r="C90" s="65"/>
      <c r="D90" s="56"/>
      <c r="E90" s="58"/>
      <c r="F90" s="56"/>
      <c r="G90" s="56"/>
    </row>
    <row r="91" spans="2:9" ht="16.2" x14ac:dyDescent="0.3">
      <c r="B91" s="56"/>
      <c r="C91" s="59"/>
      <c r="D91" s="70"/>
      <c r="E91" s="71"/>
      <c r="F91" s="70"/>
      <c r="G91" s="70"/>
    </row>
    <row r="92" spans="2:9" ht="16.2" x14ac:dyDescent="0.3">
      <c r="B92" s="56"/>
      <c r="C92" s="61"/>
      <c r="D92" s="56"/>
      <c r="E92" s="72"/>
      <c r="F92" s="56"/>
      <c r="G92" s="56"/>
    </row>
    <row r="93" spans="2:9" s="56" customFormat="1" ht="16.2" x14ac:dyDescent="0.3">
      <c r="B93" s="59"/>
      <c r="C93" s="61"/>
      <c r="E93" s="72"/>
      <c r="H93" s="12"/>
      <c r="I93" s="12"/>
    </row>
    <row r="94" spans="2:9" ht="16.2" x14ac:dyDescent="0.3">
      <c r="B94" s="56" t="s">
        <v>2171</v>
      </c>
      <c r="C94" s="61"/>
      <c r="D94" s="56"/>
      <c r="E94" s="72"/>
      <c r="F94" s="56"/>
      <c r="G94" s="56"/>
    </row>
    <row r="95" spans="2:9" ht="16.2" x14ac:dyDescent="0.3">
      <c r="B95" s="56" t="s">
        <v>2171</v>
      </c>
      <c r="C95" s="61"/>
      <c r="D95" s="56"/>
      <c r="E95" s="72"/>
      <c r="F95" s="56"/>
      <c r="G95" s="56"/>
    </row>
    <row r="96" spans="2:9" ht="16.2" x14ac:dyDescent="0.3">
      <c r="B96" s="56" t="s">
        <v>2171</v>
      </c>
      <c r="C96" s="59"/>
      <c r="D96" s="70"/>
      <c r="E96" s="71"/>
      <c r="F96" s="70"/>
      <c r="G96" s="70"/>
      <c r="H96" s="56"/>
      <c r="I96" s="56"/>
    </row>
    <row r="97" spans="2:7" ht="16.2" x14ac:dyDescent="0.3">
      <c r="B97" s="56" t="s">
        <v>2171</v>
      </c>
      <c r="C97" s="61"/>
      <c r="D97" s="56"/>
      <c r="E97" s="58"/>
      <c r="F97" s="56"/>
      <c r="G97" s="56"/>
    </row>
    <row r="98" spans="2:7" ht="16.2" x14ac:dyDescent="0.3">
      <c r="C98" s="61"/>
      <c r="D98" s="56"/>
      <c r="E98" s="58"/>
      <c r="F98" s="56"/>
      <c r="G98" s="56"/>
    </row>
    <row r="99" spans="2:7" ht="16.2" x14ac:dyDescent="0.3">
      <c r="C99" s="61"/>
      <c r="D99" s="56"/>
      <c r="E99" s="58"/>
      <c r="F99" s="56"/>
      <c r="G99" s="56"/>
    </row>
    <row r="100" spans="2:7" ht="16.2" x14ac:dyDescent="0.3">
      <c r="C100" s="58"/>
      <c r="D100" s="56"/>
      <c r="E100" s="58"/>
      <c r="F100" s="56"/>
      <c r="G100" s="56"/>
    </row>
    <row r="101" spans="2:7" ht="15" customHeight="1" x14ac:dyDescent="0.3">
      <c r="C101" s="41"/>
      <c r="D101" s="41"/>
      <c r="E101" s="41"/>
      <c r="F101" s="41"/>
    </row>
    <row r="102" spans="2:7" ht="15" customHeight="1" x14ac:dyDescent="0.3"/>
    <row r="103" spans="2:7" ht="16.2" x14ac:dyDescent="0.3">
      <c r="C103" s="347"/>
      <c r="D103" s="347"/>
      <c r="E103" s="347"/>
      <c r="F103" s="347"/>
      <c r="G103" s="347"/>
    </row>
    <row r="104" spans="2:7" ht="16.2" x14ac:dyDescent="0.3">
      <c r="C104" s="347"/>
      <c r="D104" s="347"/>
      <c r="E104" s="347"/>
      <c r="F104" s="347"/>
      <c r="G104" s="347"/>
    </row>
    <row r="105" spans="2:7" ht="18.75" customHeight="1" x14ac:dyDescent="0.3">
      <c r="C105" s="347"/>
      <c r="D105" s="347"/>
      <c r="E105" s="347"/>
      <c r="F105" s="347"/>
      <c r="G105" s="347"/>
    </row>
    <row r="106" spans="2:7" ht="16.2" x14ac:dyDescent="0.3">
      <c r="C106" s="347"/>
      <c r="D106" s="347"/>
      <c r="E106" s="347"/>
      <c r="F106" s="347"/>
      <c r="G106" s="347"/>
    </row>
    <row r="107" spans="2:7" ht="16.2" x14ac:dyDescent="0.3">
      <c r="C107" s="41"/>
      <c r="D107" s="41"/>
      <c r="E107" s="41"/>
      <c r="F107" s="41"/>
    </row>
    <row r="108" spans="2:7" ht="16.2" x14ac:dyDescent="0.3">
      <c r="C108" s="333"/>
      <c r="D108" s="333"/>
      <c r="E108" s="333"/>
    </row>
    <row r="109" spans="2:7" ht="16.2" x14ac:dyDescent="0.3">
      <c r="C109" s="333"/>
      <c r="D109" s="333"/>
      <c r="E109" s="333"/>
    </row>
    <row r="110" spans="2:7" ht="16.2" x14ac:dyDescent="0.3"/>
    <row r="111" spans="2:7" ht="16.2" x14ac:dyDescent="0.3"/>
    <row r="112" spans="2:7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  <row r="123" ht="16.2" x14ac:dyDescent="0.3"/>
    <row r="124" ht="16.2" x14ac:dyDescent="0.3"/>
    <row r="125" ht="16.2" x14ac:dyDescent="0.3"/>
    <row r="126" ht="16.2" x14ac:dyDescent="0.3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8">
    <dataValidation allowBlank="1" showInputMessage="1" showErrorMessage="1" promptTitle="URL" prompt="Veuillez insérer l'URL directe vers le document de référence" sqref="G40 G37:G38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6:E37 E33:E34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 xr:uid="{57157CBF-9825-4A14-AF31-0E70778760BC}">
      <formula1>36161</formula1>
      <formula2>47848</formula2>
    </dataValidation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2A8D8647-49D4-4C5B-BDD9-282385638C13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allowBlank="1" showInputMessage="1" showErrorMessage="1" promptTitle="Autre secteur" prompt="Veuillez indiquer le nom du secteur supplémentaire." sqref="E47" xr:uid="{9A1D179F-5799-42F2-9221-AD92A3CF3F76}"/>
    <dataValidation allowBlank="1" showInputMessage="1" showErrorMessage="1" promptTitle="Entity name" prompt="Insert name of the organisation, company, or government agency here" sqref="E29" xr:uid="{277CE780-CE9E-4F56-A334-B55E230619AD}"/>
    <dataValidation type="decimal" errorStyle="warning" allowBlank="1" showInputMessage="1" showErrorMessage="1" errorTitle="Non-number value detected" error="Only input numbers in this cell. If additional information is appropriate, please include in appropriate columns on the right." promptTitle="Exchange/conversion rate" prompt="Please input the relevant exchange rate from 1 USD to the currency reported above._x000a__x000a_If additional information is relevant, include this in comment section." sqref="E51" xr:uid="{9E459FFE-0682-4F8C-A57F-B894A501A6C0}">
      <formula1>0</formula1>
      <formula2>9999999999999990000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31" r:id="rId12" xr:uid="{F2810D1E-CC0F-40AF-8635-FC20AFCD565F}"/>
    <hyperlink ref="G39" r:id="rId13" xr:uid="{746A8B14-57D8-4306-8384-1B64346E171B}"/>
    <hyperlink ref="E40" r:id="rId14" xr:uid="{DD2BE43B-3F2E-4B72-BEEB-9110E11EE086}"/>
    <hyperlink ref="E52" r:id="rId15" xr:uid="{77FA5CA6-3567-4255-8E88-334705269C13}"/>
    <hyperlink ref="E66" r:id="rId16" xr:uid="{6862CA49-ACB5-44A1-8D26-9DFB89C1708B}"/>
  </hyperlinks>
  <pageMargins left="0.25" right="0.25" top="0.75" bottom="0.75" header="0.3" footer="0.3"/>
  <pageSetup paperSize="8" fitToHeight="0" orientation="landscape" horizontalDpi="2400" verticalDpi="2400" r:id="rId17"/>
  <drawing r:id="rId18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8994437C-F09C-4EA1-BEE4-0C82545E61A6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3CD7C332-1644-486C-986B-807741657D5B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21"/>
  <sheetViews>
    <sheetView showGridLines="0" topLeftCell="B74" zoomScale="85" zoomScaleNormal="85" workbookViewId="0">
      <selection activeCell="F94" sqref="F94"/>
    </sheetView>
  </sheetViews>
  <sheetFormatPr defaultColWidth="4" defaultRowHeight="24" customHeight="1" x14ac:dyDescent="0.3"/>
  <cols>
    <col min="1" max="1" width="4" style="12"/>
    <col min="2" max="2" width="56.5546875" style="12" customWidth="1"/>
    <col min="3" max="3" width="4" style="12"/>
    <col min="4" max="4" width="57.44140625" style="12" customWidth="1"/>
    <col min="5" max="5" width="4" style="12"/>
    <col min="6" max="6" width="50.5546875" style="12" customWidth="1"/>
    <col min="7" max="7" width="4" style="12"/>
    <col min="8" max="8" width="53.7773437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3"/>
    <row r="2" spans="2:8" ht="16.2" hidden="1" x14ac:dyDescent="0.3"/>
    <row r="3" spans="2:8" ht="16.2" hidden="1" x14ac:dyDescent="0.3">
      <c r="H3" s="13" t="s">
        <v>2172</v>
      </c>
    </row>
    <row r="4" spans="2:8" ht="16.2" hidden="1" x14ac:dyDescent="0.3">
      <c r="H4" s="13" t="str">
        <f>Introduction!G4</f>
        <v>AAAA-MM-JJ</v>
      </c>
    </row>
    <row r="5" spans="2:8" ht="16.2" hidden="1" x14ac:dyDescent="0.3"/>
    <row r="6" spans="2:8" ht="16.2" hidden="1" x14ac:dyDescent="0.3"/>
    <row r="7" spans="2:8" ht="16.2" x14ac:dyDescent="0.3"/>
    <row r="8" spans="2:8" ht="16.2" x14ac:dyDescent="0.3">
      <c r="B8" s="143" t="s">
        <v>2219</v>
      </c>
      <c r="C8" s="74"/>
      <c r="D8" s="74"/>
      <c r="E8" s="74"/>
      <c r="F8" s="74"/>
      <c r="G8" s="74"/>
      <c r="H8" s="74"/>
    </row>
    <row r="9" spans="2:8" ht="21.6" x14ac:dyDescent="0.3">
      <c r="B9" s="73" t="s">
        <v>2173</v>
      </c>
      <c r="C9" s="74"/>
      <c r="D9" s="74"/>
      <c r="E9" s="74"/>
      <c r="F9" s="73"/>
      <c r="G9" s="74"/>
      <c r="H9" s="74"/>
    </row>
    <row r="10" spans="2:8" ht="17.100000000000001" customHeight="1" x14ac:dyDescent="0.3">
      <c r="B10" s="346" t="s">
        <v>2065</v>
      </c>
      <c r="C10" s="346"/>
      <c r="D10" s="346"/>
      <c r="E10" s="346"/>
      <c r="F10" s="346"/>
      <c r="G10" s="346"/>
      <c r="H10" s="346"/>
    </row>
    <row r="11" spans="2:8" ht="52.05" customHeight="1" x14ac:dyDescent="0.3">
      <c r="B11" s="345" t="s">
        <v>2220</v>
      </c>
      <c r="C11" s="345"/>
      <c r="D11" s="345"/>
      <c r="E11" s="345"/>
      <c r="F11" s="346"/>
      <c r="G11" s="346"/>
      <c r="H11" s="346"/>
    </row>
    <row r="12" spans="2:8" ht="36.6" customHeight="1" x14ac:dyDescent="0.3">
      <c r="B12" s="345" t="s">
        <v>2221</v>
      </c>
      <c r="C12" s="345"/>
      <c r="D12" s="345"/>
      <c r="E12" s="345"/>
      <c r="F12" s="346"/>
      <c r="G12" s="346"/>
      <c r="H12" s="346"/>
    </row>
    <row r="13" spans="2:8" ht="39" customHeight="1" x14ac:dyDescent="0.3">
      <c r="B13" s="345" t="s">
        <v>2222</v>
      </c>
      <c r="C13" s="345"/>
      <c r="D13" s="345"/>
      <c r="E13" s="345"/>
      <c r="F13" s="346"/>
      <c r="G13" s="346"/>
      <c r="H13" s="346"/>
    </row>
    <row r="14" spans="2:8" ht="17.100000000000001" customHeight="1" x14ac:dyDescent="0.3">
      <c r="B14" s="345" t="s">
        <v>2223</v>
      </c>
      <c r="C14" s="345"/>
      <c r="D14" s="345"/>
      <c r="E14" s="345"/>
      <c r="F14" s="346"/>
      <c r="G14" s="346"/>
      <c r="H14" s="346"/>
    </row>
    <row r="15" spans="2:8" ht="15" customHeight="1" x14ac:dyDescent="0.35">
      <c r="B15" s="350" t="s">
        <v>2224</v>
      </c>
      <c r="C15" s="351"/>
      <c r="D15" s="351"/>
      <c r="E15" s="351"/>
      <c r="F15" s="351"/>
      <c r="G15" s="351"/>
      <c r="H15" s="351"/>
    </row>
    <row r="16" spans="2:8" ht="15" customHeight="1" x14ac:dyDescent="0.35">
      <c r="E16" s="77"/>
      <c r="F16" s="77"/>
      <c r="G16" s="77"/>
      <c r="H16" s="77"/>
    </row>
    <row r="17" spans="2:8" ht="39" customHeight="1" x14ac:dyDescent="0.3">
      <c r="B17" s="246" t="s">
        <v>2363</v>
      </c>
      <c r="D17" s="144" t="s">
        <v>2066</v>
      </c>
      <c r="F17" s="145" t="s">
        <v>2225</v>
      </c>
      <c r="G17" s="56"/>
      <c r="H17" s="56"/>
    </row>
    <row r="18" spans="2:8" ht="16.2" x14ac:dyDescent="0.3"/>
    <row r="19" spans="2:8" x14ac:dyDescent="0.3">
      <c r="B19" s="146" t="s">
        <v>2226</v>
      </c>
      <c r="D19" s="147"/>
      <c r="F19" s="147"/>
    </row>
    <row r="20" spans="2:8" ht="16.2" x14ac:dyDescent="0.3">
      <c r="B20" s="58" t="s">
        <v>2227</v>
      </c>
      <c r="D20" s="58"/>
      <c r="F20" s="58"/>
    </row>
    <row r="21" spans="2:8" ht="16.2" x14ac:dyDescent="0.3">
      <c r="B21" s="60"/>
      <c r="D21" s="148"/>
      <c r="F21" s="148"/>
    </row>
    <row r="22" spans="2:8" ht="19.05" customHeight="1" x14ac:dyDescent="0.3">
      <c r="B22" s="149" t="s">
        <v>2228</v>
      </c>
      <c r="C22" s="150"/>
      <c r="D22" s="149" t="s">
        <v>2229</v>
      </c>
      <c r="E22" s="150"/>
      <c r="F22" s="149" t="s">
        <v>2230</v>
      </c>
      <c r="G22" s="150"/>
      <c r="H22" s="151" t="s">
        <v>2231</v>
      </c>
    </row>
    <row r="23" spans="2:8" ht="19.05" customHeight="1" x14ac:dyDescent="0.3">
      <c r="B23" s="152" t="s">
        <v>2232</v>
      </c>
      <c r="C23" s="111"/>
      <c r="D23" s="153"/>
      <c r="E23" s="111"/>
      <c r="F23" s="153"/>
      <c r="G23" s="111"/>
      <c r="H23" s="154" t="s">
        <v>2668</v>
      </c>
    </row>
    <row r="24" spans="2:8" ht="16.2" x14ac:dyDescent="0.3">
      <c r="B24" s="155" t="s">
        <v>2233</v>
      </c>
      <c r="C24" s="111"/>
      <c r="D24" s="156"/>
      <c r="E24" s="111"/>
      <c r="F24" s="156"/>
      <c r="G24" s="111"/>
      <c r="H24" s="157"/>
    </row>
    <row r="25" spans="2:8" ht="16.2" x14ac:dyDescent="0.3">
      <c r="B25" s="158" t="s">
        <v>2234</v>
      </c>
      <c r="C25" s="111"/>
      <c r="D25" s="253" t="s">
        <v>2535</v>
      </c>
      <c r="E25" s="111"/>
      <c r="F25" s="295" t="s">
        <v>2539</v>
      </c>
      <c r="G25" s="111"/>
      <c r="H25" s="157"/>
    </row>
    <row r="26" spans="2:8" ht="16.2" x14ac:dyDescent="0.3">
      <c r="B26" s="158" t="s">
        <v>2235</v>
      </c>
      <c r="C26" s="111"/>
      <c r="D26" s="253" t="s">
        <v>1488</v>
      </c>
      <c r="E26" s="111"/>
      <c r="F26" s="296" t="s">
        <v>2622</v>
      </c>
      <c r="G26" s="111"/>
      <c r="H26" s="157"/>
    </row>
    <row r="27" spans="2:8" ht="16.2" x14ac:dyDescent="0.3">
      <c r="B27" s="158" t="s">
        <v>2514</v>
      </c>
      <c r="C27" s="111"/>
      <c r="D27" s="253" t="s">
        <v>1488</v>
      </c>
      <c r="E27" s="111"/>
      <c r="F27" s="296" t="s">
        <v>2623</v>
      </c>
      <c r="G27" s="111"/>
      <c r="H27" s="157"/>
    </row>
    <row r="28" spans="2:8" ht="16.2" x14ac:dyDescent="0.3">
      <c r="B28" s="159" t="s">
        <v>2236</v>
      </c>
      <c r="C28" s="111"/>
      <c r="D28" s="253" t="s">
        <v>1488</v>
      </c>
      <c r="E28" s="111"/>
      <c r="F28" s="296" t="s">
        <v>2642</v>
      </c>
      <c r="G28" s="111"/>
      <c r="H28" s="160"/>
    </row>
    <row r="29" spans="2:8" ht="15" customHeight="1" x14ac:dyDescent="0.3">
      <c r="B29" s="161"/>
      <c r="C29" s="111"/>
      <c r="D29" s="162"/>
      <c r="E29" s="111"/>
      <c r="F29" s="162"/>
      <c r="G29" s="111"/>
      <c r="H29" s="111"/>
    </row>
    <row r="30" spans="2:8" ht="16.2" x14ac:dyDescent="0.3">
      <c r="B30" s="152" t="s">
        <v>2237</v>
      </c>
      <c r="C30" s="111"/>
      <c r="D30" s="153"/>
      <c r="E30" s="111"/>
      <c r="F30" s="153"/>
      <c r="G30" s="111"/>
      <c r="H30" s="154"/>
    </row>
    <row r="31" spans="2:8" ht="16.2" x14ac:dyDescent="0.3">
      <c r="B31" s="155" t="s">
        <v>2233</v>
      </c>
      <c r="C31" s="111"/>
      <c r="D31" s="156"/>
      <c r="E31" s="111"/>
      <c r="F31" s="156"/>
      <c r="G31" s="111"/>
      <c r="H31" s="157"/>
    </row>
    <row r="32" spans="2:8" ht="16.2" x14ac:dyDescent="0.3">
      <c r="B32" s="158" t="s">
        <v>2238</v>
      </c>
      <c r="C32" s="111"/>
      <c r="D32" s="253" t="s">
        <v>2535</v>
      </c>
      <c r="E32" s="111"/>
      <c r="F32" s="295" t="s">
        <v>2540</v>
      </c>
      <c r="G32" s="111"/>
      <c r="H32" s="157"/>
    </row>
    <row r="33" spans="1:8" ht="16.2" x14ac:dyDescent="0.3">
      <c r="A33" s="163"/>
      <c r="B33" s="164" t="s">
        <v>2239</v>
      </c>
      <c r="C33" s="165"/>
      <c r="D33" s="253" t="s">
        <v>2535</v>
      </c>
      <c r="E33" s="111"/>
      <c r="F33" s="295" t="s">
        <v>2541</v>
      </c>
      <c r="G33" s="111"/>
      <c r="H33" s="157"/>
    </row>
    <row r="34" spans="1:8" ht="16.2" x14ac:dyDescent="0.3">
      <c r="B34" s="158" t="s">
        <v>2240</v>
      </c>
      <c r="C34" s="111"/>
      <c r="D34" s="253" t="s">
        <v>2535</v>
      </c>
      <c r="E34" s="111"/>
      <c r="F34" s="295" t="s">
        <v>2540</v>
      </c>
      <c r="G34" s="111"/>
      <c r="H34" s="157"/>
    </row>
    <row r="35" spans="1:8" ht="57.6" x14ac:dyDescent="0.3">
      <c r="B35" s="166" t="s">
        <v>2239</v>
      </c>
      <c r="C35" s="165"/>
      <c r="D35" s="253" t="s">
        <v>2535</v>
      </c>
      <c r="E35" s="111"/>
      <c r="F35" s="295" t="s">
        <v>2542</v>
      </c>
      <c r="G35" s="111"/>
      <c r="H35" s="157"/>
    </row>
    <row r="36" spans="1:8" ht="57.6" x14ac:dyDescent="0.3">
      <c r="B36" s="158" t="s">
        <v>2241</v>
      </c>
      <c r="C36" s="111"/>
      <c r="D36" s="253" t="s">
        <v>2535</v>
      </c>
      <c r="E36" s="111"/>
      <c r="F36" s="295" t="s">
        <v>2543</v>
      </c>
      <c r="G36" s="111"/>
      <c r="H36" s="157"/>
    </row>
    <row r="37" spans="1:8" ht="60" x14ac:dyDescent="0.3">
      <c r="B37" s="167" t="s">
        <v>2242</v>
      </c>
      <c r="C37" s="165"/>
      <c r="D37" s="253" t="s">
        <v>1488</v>
      </c>
      <c r="E37" s="111"/>
      <c r="F37" s="309" t="s">
        <v>2624</v>
      </c>
      <c r="G37" s="111"/>
      <c r="H37" s="310" t="s">
        <v>2625</v>
      </c>
    </row>
    <row r="38" spans="1:8" ht="16.2" x14ac:dyDescent="0.3">
      <c r="B38" s="168"/>
      <c r="C38" s="111"/>
      <c r="D38" s="162"/>
      <c r="E38" s="111"/>
      <c r="F38" s="162"/>
      <c r="G38" s="111"/>
      <c r="H38" s="169"/>
    </row>
    <row r="39" spans="1:8" ht="16.2" x14ac:dyDescent="0.3">
      <c r="B39" s="152" t="s">
        <v>2243</v>
      </c>
      <c r="C39" s="111"/>
      <c r="D39" s="170"/>
      <c r="E39" s="111"/>
      <c r="F39" s="170"/>
      <c r="G39" s="111"/>
      <c r="H39" s="154"/>
    </row>
    <row r="40" spans="1:8" ht="16.2" x14ac:dyDescent="0.3">
      <c r="B40" s="155" t="s">
        <v>2244</v>
      </c>
      <c r="C40" s="111"/>
      <c r="D40" s="253" t="s">
        <v>2535</v>
      </c>
      <c r="E40" s="111"/>
      <c r="F40" s="295" t="s">
        <v>2544</v>
      </c>
      <c r="G40" s="111"/>
      <c r="H40" s="157"/>
    </row>
    <row r="41" spans="1:8" ht="16.2" x14ac:dyDescent="0.3">
      <c r="B41" s="155" t="s">
        <v>2245</v>
      </c>
      <c r="C41" s="111"/>
      <c r="D41" s="253" t="s">
        <v>2535</v>
      </c>
      <c r="E41" s="111"/>
      <c r="F41" s="297" t="s">
        <v>2545</v>
      </c>
      <c r="G41" s="111"/>
      <c r="H41" s="157"/>
    </row>
    <row r="42" spans="1:8" ht="30" x14ac:dyDescent="0.3">
      <c r="B42" s="171" t="s">
        <v>2246</v>
      </c>
      <c r="C42" s="111"/>
      <c r="D42" s="253" t="s">
        <v>1495</v>
      </c>
      <c r="E42" s="111"/>
      <c r="F42" s="253" t="str">
        <f>IF(D42=Listes!$K$4,"&lt; Indiquez l'URL de la source &gt;",IF(D42=Listes!$K$5,"&lt; Référence de la section dans le Rapport ITIE ou URL&gt;",IF(D42=Listes!$K$6,"&lt; Référence de la non-applicabilité &gt;","")))</f>
        <v>&lt; Référence de la non-applicabilité &gt;</v>
      </c>
      <c r="G42" s="111"/>
      <c r="H42" s="160"/>
    </row>
    <row r="43" spans="1:8" ht="16.2" x14ac:dyDescent="0.3">
      <c r="B43" s="161"/>
      <c r="C43" s="111"/>
      <c r="D43" s="162"/>
      <c r="E43" s="111"/>
      <c r="F43" s="162"/>
      <c r="G43" s="111"/>
      <c r="H43" s="111"/>
    </row>
    <row r="44" spans="1:8" ht="16.2" x14ac:dyDescent="0.3">
      <c r="B44" s="152" t="s">
        <v>2247</v>
      </c>
      <c r="C44" s="111"/>
      <c r="D44" s="170"/>
      <c r="E44" s="111"/>
      <c r="F44" s="170"/>
      <c r="G44" s="111"/>
      <c r="H44" s="154"/>
    </row>
    <row r="45" spans="1:8" ht="16.2" x14ac:dyDescent="0.3">
      <c r="B45" s="155" t="s">
        <v>2248</v>
      </c>
      <c r="C45" s="111"/>
      <c r="D45" s="253" t="s">
        <v>2535</v>
      </c>
      <c r="E45" s="111"/>
      <c r="F45" s="296" t="s">
        <v>2626</v>
      </c>
      <c r="G45" s="111"/>
      <c r="H45" s="157"/>
    </row>
    <row r="46" spans="1:8" ht="16.2" x14ac:dyDescent="0.3">
      <c r="B46" s="158" t="s">
        <v>2249</v>
      </c>
      <c r="C46" s="111"/>
      <c r="D46" s="253" t="s">
        <v>2535</v>
      </c>
      <c r="E46" s="111"/>
      <c r="F46" s="295" t="s">
        <v>2546</v>
      </c>
      <c r="G46" s="111"/>
      <c r="H46" s="157"/>
    </row>
    <row r="47" spans="1:8" ht="16.2" x14ac:dyDescent="0.3">
      <c r="B47" s="155" t="s">
        <v>2250</v>
      </c>
      <c r="C47" s="111"/>
      <c r="D47" s="253" t="s">
        <v>2535</v>
      </c>
      <c r="E47" s="111"/>
      <c r="F47" s="295" t="s">
        <v>2546</v>
      </c>
      <c r="G47" s="111"/>
      <c r="H47" s="157"/>
    </row>
    <row r="48" spans="1:8" ht="16.2" x14ac:dyDescent="0.3">
      <c r="B48" s="155" t="s">
        <v>2251</v>
      </c>
      <c r="C48" s="111"/>
      <c r="D48" s="253" t="s">
        <v>2535</v>
      </c>
      <c r="E48" s="111"/>
      <c r="F48" s="295" t="s">
        <v>2545</v>
      </c>
      <c r="G48" s="111"/>
      <c r="H48" s="157"/>
    </row>
    <row r="49" spans="2:8" ht="30" x14ac:dyDescent="0.3">
      <c r="B49" s="171" t="s">
        <v>2252</v>
      </c>
      <c r="C49" s="111"/>
      <c r="D49" s="253" t="s">
        <v>1495</v>
      </c>
      <c r="E49" s="111"/>
      <c r="F49" s="296"/>
      <c r="G49" s="111"/>
      <c r="H49" s="160"/>
    </row>
    <row r="50" spans="2:8" ht="16.2" x14ac:dyDescent="0.3">
      <c r="B50" s="161"/>
      <c r="C50" s="111"/>
      <c r="D50" s="162"/>
      <c r="E50" s="111"/>
      <c r="F50" s="162"/>
      <c r="G50" s="111"/>
      <c r="H50" s="111"/>
    </row>
    <row r="51" spans="2:8" ht="16.2" x14ac:dyDescent="0.3">
      <c r="B51" s="152" t="s">
        <v>2253</v>
      </c>
      <c r="C51" s="111"/>
      <c r="D51" s="172"/>
      <c r="E51" s="111"/>
      <c r="F51" s="172"/>
      <c r="G51" s="111"/>
      <c r="H51" s="154"/>
    </row>
    <row r="52" spans="2:8" ht="16.2" x14ac:dyDescent="0.3">
      <c r="B52" s="155" t="s">
        <v>2254</v>
      </c>
      <c r="C52" s="111"/>
      <c r="D52" s="253" t="s">
        <v>1488</v>
      </c>
      <c r="E52" s="111"/>
      <c r="F52" s="296" t="s">
        <v>2643</v>
      </c>
      <c r="G52" s="111"/>
      <c r="H52" s="157"/>
    </row>
    <row r="53" spans="2:8" ht="16.2" x14ac:dyDescent="0.3">
      <c r="B53" s="158" t="s">
        <v>2255</v>
      </c>
      <c r="C53" s="111"/>
      <c r="D53" s="253" t="s">
        <v>1488</v>
      </c>
      <c r="E53" s="111"/>
      <c r="F53" s="296" t="s">
        <v>2644</v>
      </c>
      <c r="G53" s="111"/>
      <c r="H53" s="157"/>
    </row>
    <row r="54" spans="2:8" ht="16.2" x14ac:dyDescent="0.3">
      <c r="B54" s="173" t="s">
        <v>2256</v>
      </c>
      <c r="C54" s="111"/>
      <c r="D54" s="253" t="s">
        <v>1501</v>
      </c>
      <c r="E54" s="111"/>
      <c r="F54" s="254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0"/>
    </row>
    <row r="55" spans="2:8" ht="16.2" x14ac:dyDescent="0.3">
      <c r="B55" s="161"/>
      <c r="C55" s="111"/>
      <c r="D55" s="162"/>
      <c r="E55" s="111"/>
      <c r="F55" s="162"/>
      <c r="G55" s="111"/>
      <c r="H55" s="111"/>
    </row>
    <row r="56" spans="2:8" ht="16.2" x14ac:dyDescent="0.3">
      <c r="B56" s="152" t="s">
        <v>2257</v>
      </c>
      <c r="C56" s="111"/>
      <c r="D56" s="172"/>
      <c r="E56" s="111"/>
      <c r="F56" s="172"/>
      <c r="G56" s="111"/>
      <c r="H56" s="154"/>
    </row>
    <row r="57" spans="2:8" ht="43.2" x14ac:dyDescent="0.3">
      <c r="B57" s="174" t="s">
        <v>2258</v>
      </c>
      <c r="C57" s="111"/>
      <c r="D57" s="253" t="s">
        <v>2535</v>
      </c>
      <c r="E57" s="255"/>
      <c r="F57" s="295" t="s">
        <v>2627</v>
      </c>
      <c r="G57" s="111"/>
      <c r="H57" s="157"/>
    </row>
    <row r="58" spans="2:8" ht="45" x14ac:dyDescent="0.3">
      <c r="B58" s="175" t="s">
        <v>2126</v>
      </c>
      <c r="C58" s="111"/>
      <c r="D58" s="253" t="s">
        <v>2535</v>
      </c>
      <c r="E58" s="255"/>
      <c r="F58" s="295" t="s">
        <v>2547</v>
      </c>
      <c r="G58" s="111"/>
      <c r="H58" s="157"/>
    </row>
    <row r="59" spans="2:8" ht="30" x14ac:dyDescent="0.3">
      <c r="B59" s="176" t="s">
        <v>2125</v>
      </c>
      <c r="C59" s="111"/>
      <c r="D59" s="253" t="s">
        <v>2535</v>
      </c>
      <c r="E59" s="255"/>
      <c r="F59" s="297" t="s">
        <v>2548</v>
      </c>
      <c r="G59" s="111"/>
      <c r="H59" s="160"/>
    </row>
    <row r="60" spans="2:8" ht="16.2" x14ac:dyDescent="0.3">
      <c r="B60" s="161"/>
      <c r="C60" s="111"/>
      <c r="D60" s="162"/>
      <c r="E60" s="111"/>
      <c r="F60" s="162"/>
      <c r="G60" s="111"/>
      <c r="H60" s="111"/>
    </row>
    <row r="61" spans="2:8" ht="16.2" x14ac:dyDescent="0.3">
      <c r="B61" s="152" t="s">
        <v>2259</v>
      </c>
      <c r="C61" s="111"/>
      <c r="D61" s="172"/>
      <c r="E61" s="111"/>
      <c r="F61" s="172"/>
      <c r="G61" s="111"/>
      <c r="H61" s="154"/>
    </row>
    <row r="62" spans="2:8" ht="30" x14ac:dyDescent="0.3">
      <c r="B62" s="171" t="s">
        <v>2090</v>
      </c>
      <c r="C62" s="111"/>
      <c r="D62" s="253" t="s">
        <v>1488</v>
      </c>
      <c r="E62" s="111"/>
      <c r="F62" s="296" t="s">
        <v>2645</v>
      </c>
      <c r="G62" s="111"/>
      <c r="H62" s="160"/>
    </row>
    <row r="63" spans="2:8" ht="16.2" x14ac:dyDescent="0.3">
      <c r="B63" s="161"/>
      <c r="C63" s="111"/>
      <c r="D63" s="162"/>
      <c r="E63" s="111"/>
      <c r="F63" s="162"/>
      <c r="G63" s="111"/>
      <c r="H63" s="111"/>
    </row>
    <row r="64" spans="2:8" ht="16.2" x14ac:dyDescent="0.3">
      <c r="B64" s="152" t="s">
        <v>2260</v>
      </c>
      <c r="C64" s="111"/>
      <c r="D64" s="172"/>
      <c r="E64" s="111"/>
      <c r="F64" s="172"/>
      <c r="G64" s="111"/>
      <c r="H64" s="154"/>
    </row>
    <row r="65" spans="2:8" ht="16.2" x14ac:dyDescent="0.3">
      <c r="B65" s="280" t="s">
        <v>2517</v>
      </c>
      <c r="C65" s="111"/>
      <c r="D65" s="279"/>
      <c r="E65" s="111"/>
      <c r="F65" s="279"/>
      <c r="G65" s="111"/>
      <c r="H65" s="157"/>
    </row>
    <row r="66" spans="2:8" ht="43.2" x14ac:dyDescent="0.3">
      <c r="B66" s="174" t="s">
        <v>2261</v>
      </c>
      <c r="C66" s="111"/>
      <c r="D66" s="253" t="s">
        <v>2535</v>
      </c>
      <c r="E66" s="111"/>
      <c r="F66" s="295" t="s">
        <v>2628</v>
      </c>
      <c r="G66" s="111"/>
      <c r="H66" s="157"/>
    </row>
    <row r="67" spans="2:8" ht="43.2" x14ac:dyDescent="0.3">
      <c r="B67" s="174" t="s">
        <v>2262</v>
      </c>
      <c r="C67" s="111"/>
      <c r="D67" s="253" t="s">
        <v>2535</v>
      </c>
      <c r="E67" s="111"/>
      <c r="F67" s="295" t="s">
        <v>2628</v>
      </c>
      <c r="G67" s="111"/>
      <c r="H67" s="157"/>
    </row>
    <row r="68" spans="2:8" ht="16.2" x14ac:dyDescent="0.3">
      <c r="B68" s="303" t="s">
        <v>2549</v>
      </c>
      <c r="C68" s="111"/>
      <c r="D68" s="299">
        <v>103525513</v>
      </c>
      <c r="E68" s="111"/>
      <c r="F68" s="253" t="s">
        <v>2117</v>
      </c>
      <c r="G68" s="111"/>
      <c r="H68" s="157"/>
    </row>
    <row r="69" spans="2:8" ht="16.2" x14ac:dyDescent="0.3">
      <c r="B69" s="175" t="str">
        <f>LEFT(B68,SEARCH(",",B68))&amp;" valeur"</f>
        <v>Bauxite, valeur</v>
      </c>
      <c r="C69" s="111"/>
      <c r="D69" s="299">
        <v>20213</v>
      </c>
      <c r="E69" s="111"/>
      <c r="F69" s="253" t="s">
        <v>1770</v>
      </c>
      <c r="G69" s="111"/>
      <c r="H69" s="157" t="s">
        <v>2550</v>
      </c>
    </row>
    <row r="70" spans="2:8" ht="16.2" x14ac:dyDescent="0.3">
      <c r="B70" s="278" t="s">
        <v>2473</v>
      </c>
      <c r="C70" s="111"/>
      <c r="D70" s="299">
        <v>86</v>
      </c>
      <c r="E70" s="111"/>
      <c r="F70" s="253" t="s">
        <v>2117</v>
      </c>
      <c r="G70" s="111"/>
      <c r="H70" s="157"/>
    </row>
    <row r="71" spans="2:8" ht="16.2" x14ac:dyDescent="0.3">
      <c r="B71" s="175" t="str">
        <f>LEFT(B70,SEARCH(",",B70))&amp;" valeur"</f>
        <v>Or (7108), valeur</v>
      </c>
      <c r="C71" s="111"/>
      <c r="D71" s="299">
        <v>39562</v>
      </c>
      <c r="E71" s="111"/>
      <c r="F71" s="253" t="s">
        <v>1770</v>
      </c>
      <c r="G71" s="111"/>
      <c r="H71" s="157" t="s">
        <v>2550</v>
      </c>
    </row>
    <row r="72" spans="2:8" ht="16.2" x14ac:dyDescent="0.3">
      <c r="B72" s="303" t="s">
        <v>2551</v>
      </c>
      <c r="C72" s="111"/>
      <c r="D72" s="299">
        <v>336100</v>
      </c>
      <c r="E72" s="111"/>
      <c r="F72" s="253" t="s">
        <v>2263</v>
      </c>
      <c r="G72" s="111"/>
      <c r="H72" s="157"/>
    </row>
    <row r="73" spans="2:8" ht="16.2" x14ac:dyDescent="0.3">
      <c r="B73" s="175" t="s">
        <v>2552</v>
      </c>
      <c r="C73" s="111"/>
      <c r="D73" s="299">
        <v>1292</v>
      </c>
      <c r="E73" s="111"/>
      <c r="F73" s="253" t="s">
        <v>1770</v>
      </c>
      <c r="G73" s="111"/>
      <c r="H73" s="157" t="s">
        <v>2550</v>
      </c>
    </row>
    <row r="74" spans="2:8" ht="16.2" x14ac:dyDescent="0.3">
      <c r="B74" s="278" t="s">
        <v>2423</v>
      </c>
      <c r="C74" s="111"/>
      <c r="D74" s="299">
        <v>113848</v>
      </c>
      <c r="E74" s="111"/>
      <c r="F74" s="253" t="s">
        <v>2263</v>
      </c>
      <c r="G74" s="111"/>
      <c r="H74" s="157"/>
    </row>
    <row r="75" spans="2:8" ht="16.2" x14ac:dyDescent="0.3">
      <c r="B75" s="175" t="s">
        <v>2553</v>
      </c>
      <c r="C75" s="111"/>
      <c r="D75" s="299">
        <v>75</v>
      </c>
      <c r="E75" s="111"/>
      <c r="F75" s="253" t="s">
        <v>1770</v>
      </c>
      <c r="G75" s="111"/>
      <c r="H75" s="157" t="s">
        <v>2550</v>
      </c>
    </row>
    <row r="76" spans="2:8" ht="16.2" x14ac:dyDescent="0.3">
      <c r="B76" s="176"/>
      <c r="C76" s="111"/>
      <c r="D76" s="254"/>
      <c r="E76" s="111"/>
      <c r="F76" s="253"/>
      <c r="G76" s="111"/>
      <c r="H76" s="160"/>
    </row>
    <row r="77" spans="2:8" ht="16.2" x14ac:dyDescent="0.3">
      <c r="B77" s="161"/>
      <c r="C77" s="111"/>
      <c r="D77" s="162"/>
      <c r="E77" s="111"/>
      <c r="F77" s="162"/>
      <c r="G77" s="111"/>
      <c r="H77" s="111"/>
    </row>
    <row r="78" spans="2:8" ht="16.2" x14ac:dyDescent="0.3">
      <c r="B78" s="152" t="s">
        <v>2265</v>
      </c>
      <c r="C78" s="111"/>
      <c r="D78" s="172"/>
      <c r="E78" s="111"/>
      <c r="F78" s="172"/>
      <c r="G78" s="111"/>
      <c r="H78" s="154"/>
    </row>
    <row r="79" spans="2:8" ht="43.2" x14ac:dyDescent="0.3">
      <c r="B79" s="174" t="s">
        <v>2266</v>
      </c>
      <c r="C79" s="111"/>
      <c r="D79" s="253" t="s">
        <v>2535</v>
      </c>
      <c r="E79" s="111"/>
      <c r="F79" s="295" t="s">
        <v>2628</v>
      </c>
      <c r="G79" s="111"/>
      <c r="H79" s="157"/>
    </row>
    <row r="80" spans="2:8" ht="43.2" x14ac:dyDescent="0.3">
      <c r="B80" s="174" t="s">
        <v>2267</v>
      </c>
      <c r="C80" s="111"/>
      <c r="D80" s="253" t="s">
        <v>2535</v>
      </c>
      <c r="E80" s="111"/>
      <c r="F80" s="295" t="s">
        <v>2628</v>
      </c>
      <c r="G80" s="111"/>
      <c r="H80" s="157"/>
    </row>
    <row r="81" spans="2:8" ht="16.2" x14ac:dyDescent="0.3">
      <c r="B81" s="303" t="s">
        <v>2549</v>
      </c>
      <c r="C81" s="111"/>
      <c r="D81" s="299">
        <v>102288468</v>
      </c>
      <c r="E81" s="111"/>
      <c r="F81" s="253" t="s">
        <v>2117</v>
      </c>
      <c r="G81" s="111"/>
      <c r="H81" s="157"/>
    </row>
    <row r="82" spans="2:8" ht="16.2" x14ac:dyDescent="0.3">
      <c r="B82" s="175" t="str">
        <f>LEFT(B81,SEARCH(",",B81))&amp;" valeur"</f>
        <v>Bauxite, valeur</v>
      </c>
      <c r="C82" s="111"/>
      <c r="D82" s="300">
        <v>36693.629000000001</v>
      </c>
      <c r="E82" s="111"/>
      <c r="F82" s="253" t="s">
        <v>1770</v>
      </c>
      <c r="G82" s="111"/>
      <c r="H82" s="157" t="s">
        <v>2550</v>
      </c>
    </row>
    <row r="83" spans="2:8" ht="16.2" x14ac:dyDescent="0.3">
      <c r="B83" s="278" t="s">
        <v>2473</v>
      </c>
      <c r="C83" s="111"/>
      <c r="D83" s="301">
        <v>88.66</v>
      </c>
      <c r="E83" s="111"/>
      <c r="F83" s="253" t="s">
        <v>2117</v>
      </c>
      <c r="G83" s="111"/>
      <c r="H83" s="157"/>
    </row>
    <row r="84" spans="2:8" ht="16.2" x14ac:dyDescent="0.3">
      <c r="B84" s="175" t="str">
        <f>LEFT(B83,SEARCH(",",B83))&amp;" valeur"</f>
        <v>Or (7108), valeur</v>
      </c>
      <c r="C84" s="111"/>
      <c r="D84" s="300">
        <v>44812.822999999997</v>
      </c>
      <c r="E84" s="111"/>
      <c r="F84" s="253" t="s">
        <v>1770</v>
      </c>
      <c r="G84" s="111"/>
      <c r="H84" s="157" t="s">
        <v>2550</v>
      </c>
    </row>
    <row r="85" spans="2:8" ht="16.2" x14ac:dyDescent="0.3">
      <c r="B85" s="303" t="s">
        <v>2551</v>
      </c>
      <c r="C85" s="111"/>
      <c r="D85" s="299">
        <v>317416</v>
      </c>
      <c r="E85" s="111"/>
      <c r="F85" s="253" t="s">
        <v>2263</v>
      </c>
      <c r="G85" s="111"/>
      <c r="H85" s="157"/>
    </row>
    <row r="86" spans="2:8" ht="16.2" x14ac:dyDescent="0.3">
      <c r="B86" s="175" t="s">
        <v>2552</v>
      </c>
      <c r="C86" s="111"/>
      <c r="D86" s="302">
        <v>957.62</v>
      </c>
      <c r="E86" s="111"/>
      <c r="F86" s="253" t="s">
        <v>1770</v>
      </c>
      <c r="G86" s="111"/>
      <c r="H86" s="157" t="s">
        <v>2550</v>
      </c>
    </row>
    <row r="87" spans="2:8" ht="16.2" x14ac:dyDescent="0.3">
      <c r="B87" s="278" t="s">
        <v>2423</v>
      </c>
      <c r="C87" s="111"/>
      <c r="D87" s="299">
        <v>113847.67999999999</v>
      </c>
      <c r="E87" s="111"/>
      <c r="F87" s="253" t="s">
        <v>2263</v>
      </c>
      <c r="G87" s="111"/>
      <c r="H87" s="157"/>
    </row>
    <row r="88" spans="2:8" ht="16.2" x14ac:dyDescent="0.3">
      <c r="B88" s="175" t="s">
        <v>2553</v>
      </c>
      <c r="C88" s="111"/>
      <c r="D88" s="302">
        <v>74.91</v>
      </c>
      <c r="E88" s="111"/>
      <c r="F88" s="253" t="s">
        <v>1770</v>
      </c>
      <c r="G88" s="111"/>
      <c r="H88" s="157" t="s">
        <v>2550</v>
      </c>
    </row>
    <row r="89" spans="2:8" ht="16.2" x14ac:dyDescent="0.3">
      <c r="B89" s="278"/>
      <c r="C89" s="111"/>
      <c r="D89" s="253"/>
      <c r="E89" s="111"/>
      <c r="F89" s="253"/>
      <c r="G89" s="111"/>
      <c r="H89" s="157"/>
    </row>
    <row r="90" spans="2:8" ht="16.2" x14ac:dyDescent="0.3">
      <c r="B90" s="176"/>
      <c r="C90" s="111"/>
      <c r="D90" s="254"/>
      <c r="E90" s="111"/>
      <c r="F90" s="253"/>
      <c r="G90" s="111"/>
      <c r="H90" s="160"/>
    </row>
    <row r="91" spans="2:8" ht="16.2" x14ac:dyDescent="0.3">
      <c r="B91" s="161"/>
      <c r="C91" s="111"/>
      <c r="D91" s="162"/>
      <c r="E91" s="111"/>
      <c r="F91" s="162"/>
      <c r="G91" s="111"/>
      <c r="H91" s="111"/>
    </row>
    <row r="92" spans="2:8" ht="16.2" x14ac:dyDescent="0.3">
      <c r="B92" s="152" t="s">
        <v>2268</v>
      </c>
      <c r="C92" s="111"/>
      <c r="D92" s="172"/>
      <c r="E92" s="111"/>
      <c r="F92" s="177"/>
      <c r="G92" s="111"/>
      <c r="H92" s="154"/>
    </row>
    <row r="93" spans="2:8" ht="30" x14ac:dyDescent="0.3">
      <c r="B93" s="174" t="s">
        <v>2269</v>
      </c>
      <c r="C93" s="111"/>
      <c r="D93" s="253" t="s">
        <v>1488</v>
      </c>
      <c r="E93" s="111"/>
      <c r="F93" s="253" t="s">
        <v>2669</v>
      </c>
      <c r="G93" s="111"/>
      <c r="H93" s="157"/>
    </row>
    <row r="94" spans="2:8" ht="30" x14ac:dyDescent="0.3">
      <c r="B94" s="178" t="s">
        <v>2067</v>
      </c>
      <c r="C94" s="111"/>
      <c r="D94" s="253" t="s">
        <v>1488</v>
      </c>
      <c r="E94" s="111"/>
      <c r="F94" s="253" t="s">
        <v>2629</v>
      </c>
      <c r="G94" s="111"/>
      <c r="H94" s="157"/>
    </row>
    <row r="95" spans="2:8" ht="16.2" x14ac:dyDescent="0.3">
      <c r="B95" s="179" t="s">
        <v>2364</v>
      </c>
      <c r="C95" s="111"/>
      <c r="D95" s="253" t="s">
        <v>1488</v>
      </c>
      <c r="E95" s="111"/>
      <c r="F95" s="253" t="s">
        <v>2630</v>
      </c>
      <c r="G95" s="111"/>
      <c r="H95" s="160"/>
    </row>
    <row r="96" spans="2:8" ht="16.2" x14ac:dyDescent="0.3">
      <c r="B96" s="161"/>
      <c r="C96" s="111"/>
      <c r="D96" s="162"/>
      <c r="E96" s="111"/>
      <c r="F96" s="162"/>
      <c r="G96" s="111"/>
      <c r="H96" s="111"/>
    </row>
    <row r="97" spans="2:8" ht="16.2" x14ac:dyDescent="0.3">
      <c r="B97" s="152" t="s">
        <v>2270</v>
      </c>
      <c r="C97" s="111"/>
      <c r="D97" s="177"/>
      <c r="E97" s="111"/>
      <c r="F97" s="177"/>
      <c r="G97" s="111"/>
      <c r="H97" s="154"/>
    </row>
    <row r="98" spans="2:8" ht="30" x14ac:dyDescent="0.3">
      <c r="B98" s="179" t="s">
        <v>2271</v>
      </c>
      <c r="C98" s="275"/>
      <c r="D98" s="254" t="s">
        <v>1495</v>
      </c>
      <c r="E98" s="275"/>
      <c r="F98" s="254"/>
      <c r="G98" s="111"/>
      <c r="H98" s="157"/>
    </row>
    <row r="99" spans="2:8" ht="16.2" x14ac:dyDescent="0.3">
      <c r="B99" s="180" t="s">
        <v>2127</v>
      </c>
      <c r="C99" s="111"/>
      <c r="D99" s="181"/>
      <c r="E99" s="111"/>
      <c r="F99" s="181"/>
      <c r="G99" s="111"/>
      <c r="H99" s="181"/>
    </row>
    <row r="100" spans="2:8" ht="16.2" x14ac:dyDescent="0.3">
      <c r="B100" s="265" t="s">
        <v>1554</v>
      </c>
      <c r="C100" s="111"/>
      <c r="D100" s="253" t="s">
        <v>2534</v>
      </c>
      <c r="E100" s="111"/>
      <c r="F100" s="253"/>
      <c r="G100" s="111"/>
      <c r="H100" s="157"/>
    </row>
    <row r="101" spans="2:8" ht="16.2" x14ac:dyDescent="0.3">
      <c r="B101" s="328" t="s">
        <v>1664</v>
      </c>
      <c r="C101" s="329"/>
      <c r="D101" s="330" t="s">
        <v>2534</v>
      </c>
      <c r="E101" s="111"/>
      <c r="F101" s="253"/>
      <c r="G101" s="111"/>
      <c r="H101" s="157"/>
    </row>
    <row r="102" spans="2:8" ht="16.2" x14ac:dyDescent="0.3">
      <c r="B102" s="276" t="s">
        <v>2264</v>
      </c>
      <c r="C102" s="275"/>
      <c r="D102" s="253" t="s">
        <v>2534</v>
      </c>
      <c r="E102" s="275"/>
      <c r="F102" s="254"/>
      <c r="G102" s="111"/>
      <c r="H102" s="157"/>
    </row>
    <row r="103" spans="2:8" ht="16.2" x14ac:dyDescent="0.3">
      <c r="B103" s="175" t="s">
        <v>2128</v>
      </c>
      <c r="C103" s="111"/>
      <c r="D103" s="181"/>
      <c r="E103" s="111"/>
      <c r="F103" s="181"/>
      <c r="G103" s="111"/>
      <c r="H103" s="181"/>
    </row>
    <row r="104" spans="2:8" ht="16.2" x14ac:dyDescent="0.3">
      <c r="B104" s="265" t="s">
        <v>1554</v>
      </c>
      <c r="C104" s="111"/>
      <c r="D104" s="253" t="s">
        <v>2534</v>
      </c>
      <c r="E104" s="111"/>
      <c r="F104" s="253"/>
      <c r="G104" s="111"/>
      <c r="H104" s="157"/>
    </row>
    <row r="105" spans="2:8" ht="16.2" x14ac:dyDescent="0.3">
      <c r="B105" s="182" t="str">
        <f>LEFT(B104,SEARCH(",",B104))&amp;" valeur"</f>
        <v>Pétrole brut, valeur</v>
      </c>
      <c r="C105" s="111"/>
      <c r="D105" s="253" t="s">
        <v>2534</v>
      </c>
      <c r="E105" s="111"/>
      <c r="F105" s="253"/>
      <c r="G105" s="111"/>
      <c r="H105" s="157"/>
    </row>
    <row r="106" spans="2:8" ht="16.2" x14ac:dyDescent="0.3">
      <c r="B106" s="265" t="s">
        <v>1664</v>
      </c>
      <c r="C106" s="111"/>
      <c r="D106" s="253" t="s">
        <v>2534</v>
      </c>
      <c r="E106" s="111"/>
      <c r="F106" s="253"/>
      <c r="G106" s="111"/>
      <c r="H106" s="157"/>
    </row>
    <row r="107" spans="2:8" ht="16.2" x14ac:dyDescent="0.3">
      <c r="B107" s="182" t="str">
        <f>LEFT(B106,SEARCH(",",B106))&amp;" valeur"</f>
        <v>Gaz naturel, valeur</v>
      </c>
      <c r="C107" s="111"/>
      <c r="D107" s="253" t="s">
        <v>2534</v>
      </c>
      <c r="E107" s="111"/>
      <c r="F107" s="253"/>
      <c r="G107" s="111"/>
      <c r="H107" s="157"/>
    </row>
    <row r="108" spans="2:8" ht="16.2" x14ac:dyDescent="0.3">
      <c r="B108" s="265" t="s">
        <v>2264</v>
      </c>
      <c r="C108" s="111"/>
      <c r="D108" s="253" t="s">
        <v>2534</v>
      </c>
      <c r="E108" s="111"/>
      <c r="F108" s="253"/>
      <c r="G108" s="111"/>
      <c r="H108" s="157"/>
    </row>
    <row r="109" spans="2:8" ht="16.2" x14ac:dyDescent="0.3">
      <c r="B109" s="182" t="str">
        <f>LEFT(B108,SEARCH(",",B108))&amp;" valeur"</f>
        <v>Ajouter ici toute autre matière première, valeur</v>
      </c>
      <c r="C109" s="111"/>
      <c r="D109" s="253" t="s">
        <v>2534</v>
      </c>
      <c r="E109" s="111"/>
      <c r="F109" s="253"/>
      <c r="G109" s="111"/>
      <c r="H109" s="157"/>
    </row>
    <row r="110" spans="2:8" ht="30" x14ac:dyDescent="0.3">
      <c r="B110" s="176" t="s">
        <v>2129</v>
      </c>
      <c r="C110" s="111"/>
      <c r="D110" s="253" t="s">
        <v>2534</v>
      </c>
      <c r="E110" s="111"/>
      <c r="F110" s="254"/>
      <c r="G110" s="111"/>
      <c r="H110" s="160"/>
    </row>
    <row r="111" spans="2:8" ht="16.2" x14ac:dyDescent="0.3">
      <c r="B111" s="161"/>
      <c r="C111" s="111"/>
      <c r="E111" s="111"/>
      <c r="F111" s="183"/>
      <c r="G111" s="111"/>
      <c r="H111" s="111"/>
    </row>
    <row r="112" spans="2:8" ht="16.05" customHeight="1" x14ac:dyDescent="0.3">
      <c r="B112" s="152" t="s">
        <v>2272</v>
      </c>
      <c r="C112" s="111"/>
      <c r="D112" s="177"/>
      <c r="E112" s="111"/>
      <c r="F112" s="177"/>
      <c r="G112" s="111"/>
      <c r="H112" s="154"/>
    </row>
    <row r="113" spans="2:8" ht="30" x14ac:dyDescent="0.3">
      <c r="B113" s="178" t="s">
        <v>2273</v>
      </c>
      <c r="C113" s="111"/>
      <c r="D113" s="253" t="s">
        <v>1488</v>
      </c>
      <c r="E113" s="111"/>
      <c r="F113" s="296" t="s">
        <v>2554</v>
      </c>
      <c r="G113" s="111"/>
      <c r="H113" s="157"/>
    </row>
    <row r="114" spans="2:8" ht="30.75" customHeight="1" x14ac:dyDescent="0.3">
      <c r="B114" s="184" t="s">
        <v>2274</v>
      </c>
      <c r="C114" s="111"/>
      <c r="D114" s="312">
        <f>10562523+2253400+8852712+987333</f>
        <v>22655968</v>
      </c>
      <c r="E114" s="111"/>
      <c r="F114" s="298" t="s">
        <v>1464</v>
      </c>
      <c r="G114" s="111"/>
      <c r="H114" s="160"/>
    </row>
    <row r="115" spans="2:8" ht="16.2" x14ac:dyDescent="0.3">
      <c r="B115" s="161"/>
      <c r="C115" s="111"/>
      <c r="D115" s="162"/>
      <c r="E115" s="111"/>
      <c r="F115" s="183"/>
      <c r="G115" s="111"/>
      <c r="H115" s="111"/>
    </row>
    <row r="116" spans="2:8" ht="16.2" x14ac:dyDescent="0.3">
      <c r="B116" s="152" t="s">
        <v>2275</v>
      </c>
      <c r="C116" s="111"/>
      <c r="D116" s="177"/>
      <c r="E116" s="111"/>
      <c r="F116" s="177"/>
      <c r="G116" s="111"/>
      <c r="H116" s="154"/>
    </row>
    <row r="117" spans="2:8" ht="30" x14ac:dyDescent="0.3">
      <c r="B117" s="178" t="s">
        <v>2276</v>
      </c>
      <c r="C117" s="111"/>
      <c r="D117" s="253" t="s">
        <v>1495</v>
      </c>
      <c r="E117" s="111"/>
      <c r="F117" s="296" t="s">
        <v>2631</v>
      </c>
      <c r="G117" s="111"/>
      <c r="H117" s="157"/>
    </row>
    <row r="118" spans="2:8" ht="30.75" customHeight="1" x14ac:dyDescent="0.3">
      <c r="B118" s="184" t="s">
        <v>2277</v>
      </c>
      <c r="C118" s="111"/>
      <c r="D118" s="312">
        <v>404548119606</v>
      </c>
      <c r="E118" s="111"/>
      <c r="F118" s="298" t="s">
        <v>1770</v>
      </c>
      <c r="G118" s="111"/>
      <c r="H118" s="160"/>
    </row>
    <row r="119" spans="2:8" ht="16.2" x14ac:dyDescent="0.3">
      <c r="B119" s="161"/>
      <c r="C119" s="111"/>
      <c r="D119" s="162"/>
      <c r="E119" s="111"/>
      <c r="F119" s="183"/>
      <c r="G119" s="111"/>
      <c r="H119" s="111"/>
    </row>
    <row r="120" spans="2:8" ht="34.049999999999997" customHeight="1" x14ac:dyDescent="0.3">
      <c r="B120" s="152" t="s">
        <v>2278</v>
      </c>
      <c r="C120" s="111"/>
      <c r="D120" s="177"/>
      <c r="E120" s="111"/>
      <c r="F120" s="177"/>
      <c r="G120" s="111"/>
      <c r="H120" s="154"/>
    </row>
    <row r="121" spans="2:8" ht="30" x14ac:dyDescent="0.3">
      <c r="B121" s="178" t="s">
        <v>2279</v>
      </c>
      <c r="C121" s="111"/>
      <c r="D121" s="253" t="s">
        <v>2374</v>
      </c>
      <c r="E121" s="111"/>
      <c r="F121" s="296" t="s">
        <v>2633</v>
      </c>
      <c r="G121" s="111"/>
      <c r="H121" s="310" t="s">
        <v>2632</v>
      </c>
    </row>
    <row r="122" spans="2:8" ht="30.75" customHeight="1" x14ac:dyDescent="0.3">
      <c r="B122" s="184" t="s">
        <v>2280</v>
      </c>
      <c r="C122" s="111"/>
      <c r="D122" s="312">
        <v>532139732916.7193</v>
      </c>
      <c r="E122" s="111"/>
      <c r="F122" s="253" t="s">
        <v>1770</v>
      </c>
      <c r="G122" s="111"/>
      <c r="H122" s="157"/>
    </row>
    <row r="123" spans="2:8" ht="16.2" x14ac:dyDescent="0.3">
      <c r="B123" s="161"/>
      <c r="C123" s="111"/>
      <c r="D123" s="162"/>
      <c r="E123" s="111"/>
      <c r="F123" s="281"/>
      <c r="G123" s="111"/>
      <c r="H123" s="111"/>
    </row>
    <row r="124" spans="2:8" ht="16.2" x14ac:dyDescent="0.3">
      <c r="B124" s="152" t="s">
        <v>2281</v>
      </c>
      <c r="C124" s="111"/>
      <c r="D124" s="177"/>
      <c r="E124" s="111"/>
      <c r="F124" s="177"/>
      <c r="G124" s="111"/>
      <c r="H124" s="154"/>
    </row>
    <row r="125" spans="2:8" ht="30" customHeight="1" x14ac:dyDescent="0.3">
      <c r="B125" s="178" t="str">
        <f>"Le government divulgue-t-il des informations sur les"&amp;RIGHT(B124,LEN(B124)-SEARCH(":",B124,1))&amp;"?"</f>
        <v>Le government divulgue-t-il des informations sur les Paiements directs infranationaux ?</v>
      </c>
      <c r="C125" s="111"/>
      <c r="D125" s="253" t="s">
        <v>1488</v>
      </c>
      <c r="E125" s="111"/>
      <c r="F125" s="253" t="s">
        <v>2634</v>
      </c>
      <c r="G125" s="111"/>
      <c r="H125" s="157"/>
    </row>
    <row r="126" spans="2:8" ht="30" x14ac:dyDescent="0.3">
      <c r="B126" s="184" t="s">
        <v>2282</v>
      </c>
      <c r="C126" s="111"/>
      <c r="D126" s="313">
        <v>10153657953</v>
      </c>
      <c r="E126" s="255"/>
      <c r="F126" s="298" t="s">
        <v>1770</v>
      </c>
      <c r="G126" s="255"/>
      <c r="H126" s="263"/>
    </row>
    <row r="127" spans="2:8" ht="16.2" x14ac:dyDescent="0.3">
      <c r="B127" s="161"/>
      <c r="C127" s="111"/>
      <c r="D127" s="162"/>
      <c r="E127" s="111"/>
      <c r="F127" s="183"/>
      <c r="G127" s="111"/>
      <c r="H127" s="111"/>
    </row>
    <row r="128" spans="2:8" ht="16.2" x14ac:dyDescent="0.3">
      <c r="B128" s="152" t="s">
        <v>2283</v>
      </c>
      <c r="C128" s="111"/>
      <c r="D128" s="177"/>
      <c r="E128" s="111"/>
      <c r="F128" s="183"/>
      <c r="G128" s="111"/>
      <c r="H128" s="154"/>
    </row>
    <row r="129" spans="2:8" ht="30" x14ac:dyDescent="0.3">
      <c r="B129" s="179" t="s">
        <v>2284</v>
      </c>
      <c r="C129" s="111"/>
      <c r="D129" s="314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2</v>
      </c>
      <c r="E129" s="111"/>
      <c r="F129" s="183"/>
      <c r="G129" s="111"/>
      <c r="H129" s="160"/>
    </row>
    <row r="130" spans="2:8" ht="16.2" x14ac:dyDescent="0.3">
      <c r="B130" s="161"/>
      <c r="C130" s="111"/>
      <c r="D130" s="162"/>
      <c r="E130" s="111"/>
      <c r="F130" s="183"/>
      <c r="G130" s="111"/>
      <c r="H130" s="111"/>
    </row>
    <row r="131" spans="2:8" ht="16.2" x14ac:dyDescent="0.3">
      <c r="B131" s="152" t="s">
        <v>2285</v>
      </c>
      <c r="C131" s="111"/>
      <c r="D131" s="177"/>
      <c r="E131" s="111"/>
      <c r="F131" s="177"/>
      <c r="G131" s="111"/>
      <c r="H131" s="154"/>
    </row>
    <row r="132" spans="2:8" ht="60" x14ac:dyDescent="0.3">
      <c r="B132" s="174" t="s">
        <v>2286</v>
      </c>
      <c r="C132" s="111"/>
      <c r="D132" s="253" t="s">
        <v>1488</v>
      </c>
      <c r="E132" s="111"/>
      <c r="F132" s="253" t="s">
        <v>2635</v>
      </c>
      <c r="G132" s="111"/>
      <c r="H132" s="157"/>
    </row>
    <row r="133" spans="2:8" ht="45" x14ac:dyDescent="0.3">
      <c r="B133" s="175" t="s">
        <v>2287</v>
      </c>
      <c r="C133" s="111"/>
      <c r="D133" s="253" t="s">
        <v>1488</v>
      </c>
      <c r="E133" s="111"/>
      <c r="F133" s="253" t="s">
        <v>2636</v>
      </c>
      <c r="G133" s="111"/>
      <c r="H133" s="157"/>
    </row>
    <row r="134" spans="2:8" ht="30" x14ac:dyDescent="0.3">
      <c r="B134" s="174" t="s">
        <v>2288</v>
      </c>
      <c r="C134" s="111"/>
      <c r="D134" s="253" t="s">
        <v>1488</v>
      </c>
      <c r="E134" s="111"/>
      <c r="F134" s="253" t="s">
        <v>2637</v>
      </c>
      <c r="G134" s="111"/>
      <c r="H134" s="157"/>
    </row>
    <row r="135" spans="2:8" ht="16.2" x14ac:dyDescent="0.3">
      <c r="B135" s="158" t="s">
        <v>2289</v>
      </c>
      <c r="C135" s="111"/>
      <c r="D135" s="253" t="s">
        <v>1488</v>
      </c>
      <c r="E135" s="111"/>
      <c r="F135" s="253" t="s">
        <v>2636</v>
      </c>
      <c r="G135" s="111"/>
      <c r="H135" s="157"/>
    </row>
    <row r="136" spans="2:8" ht="30" x14ac:dyDescent="0.3">
      <c r="B136" s="174" t="s">
        <v>2290</v>
      </c>
      <c r="C136" s="111"/>
      <c r="D136" s="253" t="s">
        <v>1488</v>
      </c>
      <c r="E136" s="111"/>
      <c r="F136" s="253" t="s">
        <v>2555</v>
      </c>
      <c r="G136" s="111"/>
      <c r="H136" s="157"/>
    </row>
    <row r="137" spans="2:8" ht="16.2" x14ac:dyDescent="0.3">
      <c r="B137" s="159" t="s">
        <v>2291</v>
      </c>
      <c r="C137" s="111"/>
      <c r="D137" s="253" t="s">
        <v>1488</v>
      </c>
      <c r="E137" s="111"/>
      <c r="F137" s="253" t="s">
        <v>2638</v>
      </c>
      <c r="G137" s="111"/>
      <c r="H137" s="160"/>
    </row>
    <row r="138" spans="2:8" ht="16.2" x14ac:dyDescent="0.3">
      <c r="B138" s="161"/>
      <c r="C138" s="111"/>
      <c r="D138" s="162"/>
      <c r="E138" s="111"/>
      <c r="F138" s="183"/>
      <c r="G138" s="111"/>
      <c r="H138" s="111"/>
    </row>
    <row r="139" spans="2:8" ht="30" x14ac:dyDescent="0.3">
      <c r="B139" s="152" t="s">
        <v>2292</v>
      </c>
      <c r="C139" s="111"/>
      <c r="D139" s="177"/>
      <c r="E139" s="111"/>
      <c r="F139" s="177"/>
      <c r="G139" s="111"/>
      <c r="H139" s="154"/>
    </row>
    <row r="140" spans="2:8" ht="60" x14ac:dyDescent="0.3">
      <c r="B140" s="178" t="s">
        <v>2293</v>
      </c>
      <c r="C140" s="111"/>
      <c r="D140" s="253" t="s">
        <v>2535</v>
      </c>
      <c r="E140" s="111"/>
      <c r="F140" s="296" t="s">
        <v>2556</v>
      </c>
      <c r="G140" s="111"/>
      <c r="H140" s="157"/>
    </row>
    <row r="141" spans="2:8" ht="45" x14ac:dyDescent="0.3">
      <c r="B141" s="184" t="s">
        <v>2294</v>
      </c>
      <c r="C141" s="111"/>
      <c r="D141" s="315" t="s">
        <v>1468</v>
      </c>
      <c r="E141" s="111"/>
      <c r="F141" s="315" t="s">
        <v>2639</v>
      </c>
      <c r="G141" s="111"/>
      <c r="H141" s="160"/>
    </row>
    <row r="142" spans="2:8" ht="16.2" x14ac:dyDescent="0.3">
      <c r="B142" s="161"/>
      <c r="C142" s="111"/>
      <c r="D142" s="162"/>
      <c r="E142" s="111"/>
      <c r="F142" s="183"/>
      <c r="G142" s="111"/>
      <c r="H142" s="111"/>
    </row>
    <row r="143" spans="2:8" ht="16.2" x14ac:dyDescent="0.3">
      <c r="B143" s="152" t="s">
        <v>2295</v>
      </c>
      <c r="C143" s="111"/>
      <c r="D143" s="177"/>
      <c r="E143" s="111"/>
      <c r="F143" s="177"/>
      <c r="G143" s="111"/>
      <c r="H143" s="154"/>
    </row>
    <row r="144" spans="2:8" ht="30" x14ac:dyDescent="0.3">
      <c r="B144" s="178" t="s">
        <v>2296</v>
      </c>
      <c r="C144" s="111"/>
      <c r="D144" s="253" t="s">
        <v>1488</v>
      </c>
      <c r="E144" s="111"/>
      <c r="F144" s="253" t="s">
        <v>2557</v>
      </c>
      <c r="G144" s="111"/>
      <c r="H144" s="157"/>
    </row>
    <row r="145" spans="2:8" ht="45" x14ac:dyDescent="0.3">
      <c r="B145" s="180" t="s">
        <v>2068</v>
      </c>
      <c r="C145" s="111"/>
      <c r="D145" s="316">
        <v>153.93</v>
      </c>
      <c r="E145" s="111"/>
      <c r="F145" s="253" t="s">
        <v>1770</v>
      </c>
      <c r="G145" s="111"/>
      <c r="H145" s="157" t="s">
        <v>2550</v>
      </c>
    </row>
    <row r="146" spans="2:8" ht="30" x14ac:dyDescent="0.3">
      <c r="B146" s="184" t="s">
        <v>2297</v>
      </c>
      <c r="C146" s="111"/>
      <c r="D146" s="311">
        <v>153.93</v>
      </c>
      <c r="E146" s="111"/>
      <c r="F146" s="254" t="s">
        <v>1770</v>
      </c>
      <c r="G146" s="111"/>
      <c r="H146" s="160" t="s">
        <v>2550</v>
      </c>
    </row>
    <row r="147" spans="2:8" ht="16.2" x14ac:dyDescent="0.3">
      <c r="B147" s="161"/>
      <c r="C147" s="111"/>
      <c r="D147" s="162"/>
      <c r="E147" s="111"/>
      <c r="F147" s="183"/>
      <c r="G147" s="111"/>
      <c r="H147" s="111"/>
    </row>
    <row r="148" spans="2:8" ht="30" x14ac:dyDescent="0.3">
      <c r="B148" s="152" t="s">
        <v>2298</v>
      </c>
      <c r="C148" s="111"/>
      <c r="D148" s="177"/>
      <c r="E148" s="111"/>
      <c r="F148" s="177"/>
      <c r="G148" s="111"/>
      <c r="H148" s="154"/>
    </row>
    <row r="149" spans="2:8" ht="63" customHeight="1" x14ac:dyDescent="0.3">
      <c r="B149" s="178" t="s">
        <v>2299</v>
      </c>
      <c r="C149" s="111"/>
      <c r="D149" s="253" t="s">
        <v>1488</v>
      </c>
      <c r="E149" s="111"/>
      <c r="F149" s="253" t="s">
        <v>2646</v>
      </c>
      <c r="G149" s="111"/>
      <c r="H149" s="157"/>
    </row>
    <row r="150" spans="2:8" ht="30" x14ac:dyDescent="0.3">
      <c r="B150" s="178" t="s">
        <v>2300</v>
      </c>
      <c r="C150" s="111"/>
      <c r="D150" s="253" t="s">
        <v>1488</v>
      </c>
      <c r="E150" s="111"/>
      <c r="F150" s="253" t="s">
        <v>2647</v>
      </c>
      <c r="G150" s="111"/>
      <c r="H150" s="157"/>
    </row>
    <row r="151" spans="2:8" ht="60" x14ac:dyDescent="0.3">
      <c r="B151" s="179" t="s">
        <v>2301</v>
      </c>
      <c r="C151" s="111"/>
      <c r="D151" s="253" t="s">
        <v>2535</v>
      </c>
      <c r="E151" s="111"/>
      <c r="F151" s="253" t="s">
        <v>2558</v>
      </c>
      <c r="G151" s="111"/>
      <c r="H151" s="160"/>
    </row>
    <row r="152" spans="2:8" ht="16.2" x14ac:dyDescent="0.3">
      <c r="B152" s="161"/>
      <c r="C152" s="111"/>
      <c r="D152" s="162"/>
      <c r="E152" s="111"/>
      <c r="F152" s="183"/>
      <c r="G152" s="111"/>
      <c r="H152" s="111"/>
    </row>
    <row r="153" spans="2:8" ht="32.549999999999997" customHeight="1" x14ac:dyDescent="0.3">
      <c r="B153" s="152" t="s">
        <v>2302</v>
      </c>
      <c r="C153" s="111"/>
      <c r="D153" s="177"/>
      <c r="E153" s="111"/>
      <c r="F153" s="177"/>
      <c r="G153" s="111"/>
      <c r="H153" s="154"/>
    </row>
    <row r="154" spans="2:8" ht="30" x14ac:dyDescent="0.3">
      <c r="B154" s="178" t="s">
        <v>2303</v>
      </c>
      <c r="C154" s="111"/>
      <c r="D154" s="253" t="s">
        <v>1495</v>
      </c>
      <c r="E154" s="111"/>
      <c r="F154" s="253"/>
      <c r="G154" s="111"/>
      <c r="H154" s="157"/>
    </row>
    <row r="155" spans="2:8" ht="30" x14ac:dyDescent="0.3">
      <c r="B155" s="180" t="s">
        <v>2304</v>
      </c>
      <c r="C155" s="111"/>
      <c r="D155" s="304"/>
      <c r="E155" s="111"/>
      <c r="F155" s="253"/>
      <c r="G155" s="111"/>
      <c r="H155" s="157"/>
    </row>
    <row r="156" spans="2:8" ht="30" x14ac:dyDescent="0.3">
      <c r="B156" s="180" t="s">
        <v>2305</v>
      </c>
      <c r="C156" s="111"/>
      <c r="D156" s="304"/>
      <c r="E156" s="185"/>
      <c r="F156" s="253"/>
      <c r="G156" s="111"/>
      <c r="H156" s="157"/>
    </row>
    <row r="157" spans="2:8" ht="30" x14ac:dyDescent="0.3">
      <c r="B157" s="178" t="s">
        <v>2306</v>
      </c>
      <c r="C157" s="111"/>
      <c r="D157" s="304" t="s">
        <v>1488</v>
      </c>
      <c r="E157" s="111"/>
      <c r="F157" s="253" t="s">
        <v>2648</v>
      </c>
      <c r="G157" s="111"/>
      <c r="H157" s="157"/>
    </row>
    <row r="158" spans="2:8" ht="30" x14ac:dyDescent="0.3">
      <c r="B158" s="180" t="s">
        <v>2307</v>
      </c>
      <c r="C158" s="111"/>
      <c r="D158" s="304">
        <v>117872388739</v>
      </c>
      <c r="E158" s="111"/>
      <c r="F158" s="253" t="s">
        <v>1770</v>
      </c>
      <c r="G158" s="111"/>
      <c r="H158" s="157" t="s">
        <v>2559</v>
      </c>
    </row>
    <row r="159" spans="2:8" ht="30" x14ac:dyDescent="0.3">
      <c r="B159" s="180" t="s">
        <v>2308</v>
      </c>
      <c r="C159" s="111"/>
      <c r="D159" s="304">
        <v>50296748142</v>
      </c>
      <c r="E159" s="111"/>
      <c r="F159" s="253" t="s">
        <v>1770</v>
      </c>
      <c r="G159" s="111"/>
      <c r="H159" s="157" t="s">
        <v>2560</v>
      </c>
    </row>
    <row r="160" spans="2:8" ht="30" x14ac:dyDescent="0.3">
      <c r="B160" s="178" t="s">
        <v>2131</v>
      </c>
      <c r="C160" s="111"/>
      <c r="D160" s="304" t="s">
        <v>1495</v>
      </c>
      <c r="E160" s="111"/>
      <c r="F160" s="253" t="s">
        <v>2641</v>
      </c>
      <c r="G160" s="111"/>
      <c r="H160" s="157"/>
    </row>
    <row r="161" spans="2:8" ht="30" x14ac:dyDescent="0.3">
      <c r="B161" s="180" t="s">
        <v>2132</v>
      </c>
      <c r="C161" s="111"/>
      <c r="D161" s="304"/>
      <c r="E161" s="111"/>
      <c r="F161" s="253"/>
      <c r="G161" s="111"/>
      <c r="H161" s="157"/>
    </row>
    <row r="162" spans="2:8" ht="30" x14ac:dyDescent="0.3">
      <c r="B162" s="184" t="s">
        <v>2133</v>
      </c>
      <c r="C162" s="111"/>
      <c r="D162" s="304"/>
      <c r="E162" s="111"/>
      <c r="F162" s="253"/>
      <c r="G162" s="111"/>
      <c r="H162" s="160"/>
    </row>
    <row r="163" spans="2:8" ht="16.2" x14ac:dyDescent="0.3">
      <c r="B163" s="161"/>
      <c r="C163" s="111"/>
      <c r="D163" s="162"/>
      <c r="E163" s="111"/>
      <c r="F163" s="183"/>
      <c r="G163" s="111"/>
      <c r="H163" s="111"/>
    </row>
    <row r="164" spans="2:8" ht="16.2" x14ac:dyDescent="0.3">
      <c r="B164" s="152" t="s">
        <v>2309</v>
      </c>
      <c r="C164" s="111"/>
      <c r="D164" s="177"/>
      <c r="E164" s="111"/>
      <c r="F164" s="177"/>
      <c r="G164" s="111"/>
      <c r="H164" s="154"/>
    </row>
    <row r="165" spans="2:8" ht="30" x14ac:dyDescent="0.3">
      <c r="B165" s="178" t="s">
        <v>2310</v>
      </c>
      <c r="C165" s="111"/>
      <c r="D165" s="253" t="s">
        <v>1488</v>
      </c>
      <c r="E165" s="111"/>
      <c r="F165" s="253" t="s">
        <v>2640</v>
      </c>
      <c r="G165" s="111"/>
      <c r="H165" s="157"/>
    </row>
    <row r="166" spans="2:8" ht="30" x14ac:dyDescent="0.3">
      <c r="B166" s="184" t="s">
        <v>2069</v>
      </c>
      <c r="C166" s="111"/>
      <c r="D166" s="305">
        <v>15408634133</v>
      </c>
      <c r="E166" s="111"/>
      <c r="F166" s="254" t="s">
        <v>1770</v>
      </c>
      <c r="G166" s="111"/>
      <c r="H166" s="160" t="s">
        <v>2561</v>
      </c>
    </row>
    <row r="167" spans="2:8" ht="16.2" x14ac:dyDescent="0.3">
      <c r="B167" s="161"/>
      <c r="C167" s="111"/>
      <c r="D167" s="162"/>
      <c r="E167" s="111"/>
      <c r="F167" s="183"/>
      <c r="G167" s="111"/>
      <c r="H167" s="111"/>
    </row>
    <row r="168" spans="2:8" ht="16.2" x14ac:dyDescent="0.3">
      <c r="B168" s="152" t="s">
        <v>2311</v>
      </c>
      <c r="C168" s="111"/>
      <c r="D168" s="186"/>
      <c r="E168" s="111"/>
      <c r="F168" s="187"/>
      <c r="G168" s="111"/>
      <c r="H168" s="154"/>
    </row>
    <row r="169" spans="2:8" ht="43.2" x14ac:dyDescent="0.3">
      <c r="B169" s="188" t="s">
        <v>2312</v>
      </c>
      <c r="C169" s="111"/>
      <c r="D169" s="253" t="s">
        <v>2535</v>
      </c>
      <c r="E169" s="111"/>
      <c r="F169" s="295" t="s">
        <v>2562</v>
      </c>
      <c r="G169" s="111"/>
      <c r="H169" s="157"/>
    </row>
    <row r="170" spans="2:8" ht="27.6" customHeight="1" x14ac:dyDescent="0.3">
      <c r="B170" s="189" t="s">
        <v>2313</v>
      </c>
      <c r="C170" s="111"/>
      <c r="D170" s="317">
        <f>36860.752986003*1000000000</f>
        <v>36860752986003</v>
      </c>
      <c r="E170" s="111"/>
      <c r="F170" s="295" t="s">
        <v>2563</v>
      </c>
      <c r="G170" s="111"/>
      <c r="H170" s="157"/>
    </row>
    <row r="171" spans="2:8" ht="16.2" x14ac:dyDescent="0.3">
      <c r="B171" s="174" t="s">
        <v>2112</v>
      </c>
      <c r="C171" s="111"/>
      <c r="D171" s="309" t="s">
        <v>1501</v>
      </c>
      <c r="E171" s="111"/>
      <c r="F171" s="296" t="s">
        <v>1770</v>
      </c>
      <c r="G171" s="111"/>
      <c r="H171" s="157"/>
    </row>
    <row r="172" spans="2:8" ht="16.2" x14ac:dyDescent="0.3">
      <c r="B172" s="155" t="s">
        <v>2314</v>
      </c>
      <c r="C172" s="111"/>
      <c r="D172" s="304">
        <f>184180.712908135*1000000000</f>
        <v>184180712908135</v>
      </c>
      <c r="E172" s="111"/>
      <c r="F172" s="296" t="s">
        <v>1770</v>
      </c>
      <c r="G172" s="111"/>
      <c r="H172" s="157"/>
    </row>
    <row r="173" spans="2:8" ht="16.2" x14ac:dyDescent="0.3">
      <c r="B173" s="155" t="s">
        <v>2315</v>
      </c>
      <c r="C173" s="111"/>
      <c r="D173" s="304">
        <f>3967.44*1000000000</f>
        <v>3967440000000</v>
      </c>
      <c r="E173" s="111"/>
      <c r="F173" s="296" t="s">
        <v>1770</v>
      </c>
      <c r="G173" s="111"/>
      <c r="H173" s="157"/>
    </row>
    <row r="174" spans="2:8" ht="16.2" x14ac:dyDescent="0.3">
      <c r="B174" s="155" t="s">
        <v>2316</v>
      </c>
      <c r="C174" s="111"/>
      <c r="D174" s="304">
        <f>23207.76*1000000000</f>
        <v>23207760000000</v>
      </c>
      <c r="E174" s="111"/>
      <c r="F174" s="296" t="s">
        <v>1770</v>
      </c>
      <c r="G174" s="111"/>
      <c r="H174" s="157"/>
    </row>
    <row r="175" spans="2:8" ht="16.2" x14ac:dyDescent="0.3">
      <c r="B175" s="155" t="s">
        <v>2317</v>
      </c>
      <c r="C175" s="111"/>
      <c r="D175" s="304">
        <f>63652*1000000000</f>
        <v>63652000000000</v>
      </c>
      <c r="E175" s="111"/>
      <c r="F175" s="296" t="s">
        <v>1770</v>
      </c>
      <c r="G175" s="111"/>
      <c r="H175" s="157"/>
    </row>
    <row r="176" spans="2:8" ht="16.2" x14ac:dyDescent="0.3">
      <c r="B176" s="155" t="s">
        <v>2318</v>
      </c>
      <c r="C176" s="111"/>
      <c r="D176" s="304">
        <f>58765*1000000000</f>
        <v>58765000000000</v>
      </c>
      <c r="E176" s="111"/>
      <c r="F176" s="296" t="s">
        <v>1770</v>
      </c>
      <c r="G176" s="111"/>
      <c r="H176" s="157"/>
    </row>
    <row r="177" spans="2:8" ht="16.2" x14ac:dyDescent="0.3">
      <c r="B177" s="155" t="s">
        <v>2365</v>
      </c>
      <c r="C177" s="111"/>
      <c r="D177" s="309" t="s">
        <v>1501</v>
      </c>
      <c r="E177" s="111"/>
      <c r="F177" s="296" t="s">
        <v>1770</v>
      </c>
      <c r="G177" s="111"/>
      <c r="H177" s="157"/>
    </row>
    <row r="178" spans="2:8" ht="16.2" x14ac:dyDescent="0.3">
      <c r="B178" s="155" t="s">
        <v>2366</v>
      </c>
      <c r="C178" s="111"/>
      <c r="D178" s="309" t="s">
        <v>1501</v>
      </c>
      <c r="E178" s="111"/>
      <c r="F178" s="253" t="s">
        <v>2368</v>
      </c>
      <c r="G178" s="111"/>
      <c r="H178" s="157"/>
    </row>
    <row r="179" spans="2:8" ht="30" x14ac:dyDescent="0.3">
      <c r="B179" s="155" t="s">
        <v>2367</v>
      </c>
      <c r="C179" s="111"/>
      <c r="D179" s="253">
        <v>280148</v>
      </c>
      <c r="E179" s="111"/>
      <c r="F179" s="253" t="s">
        <v>2368</v>
      </c>
      <c r="G179" s="111"/>
      <c r="H179" s="310" t="s">
        <v>2564</v>
      </c>
    </row>
    <row r="180" spans="2:8" ht="16.2" x14ac:dyDescent="0.3">
      <c r="B180" s="155" t="s">
        <v>2319</v>
      </c>
      <c r="C180" s="111"/>
      <c r="D180" s="304">
        <v>4267534</v>
      </c>
      <c r="E180" s="111"/>
      <c r="F180" s="253" t="s">
        <v>2368</v>
      </c>
      <c r="G180" s="111"/>
      <c r="H180" s="157"/>
    </row>
    <row r="181" spans="2:8" ht="16.2" x14ac:dyDescent="0.3">
      <c r="B181" s="155" t="s">
        <v>2320</v>
      </c>
      <c r="C181" s="111"/>
      <c r="D181" s="309" t="s">
        <v>1501</v>
      </c>
      <c r="E181" s="111"/>
      <c r="F181" s="296"/>
      <c r="G181" s="111"/>
      <c r="H181" s="157"/>
    </row>
    <row r="182" spans="2:8" ht="16.2" x14ac:dyDescent="0.3">
      <c r="B182" s="173" t="s">
        <v>2321</v>
      </c>
      <c r="C182" s="111"/>
      <c r="D182" s="309" t="s">
        <v>1501</v>
      </c>
      <c r="E182" s="111"/>
      <c r="F182" s="296"/>
      <c r="G182" s="111"/>
      <c r="H182" s="306"/>
    </row>
    <row r="183" spans="2:8" ht="16.2" x14ac:dyDescent="0.3">
      <c r="B183" s="183"/>
      <c r="C183" s="111"/>
      <c r="D183" s="190"/>
      <c r="E183" s="111"/>
      <c r="F183" s="183"/>
      <c r="G183" s="111"/>
      <c r="H183" s="111"/>
    </row>
    <row r="184" spans="2:8" ht="16.2" x14ac:dyDescent="0.3">
      <c r="B184" s="152" t="s">
        <v>2369</v>
      </c>
      <c r="C184" s="255"/>
      <c r="D184" s="256"/>
      <c r="E184" s="255"/>
      <c r="F184" s="256"/>
      <c r="G184" s="255"/>
      <c r="H184" s="257"/>
    </row>
    <row r="185" spans="2:8" ht="37.5" customHeight="1" x14ac:dyDescent="0.3">
      <c r="B185" s="264" t="s">
        <v>2370</v>
      </c>
      <c r="C185" s="255"/>
      <c r="D185" s="258"/>
      <c r="E185" s="255"/>
      <c r="F185" s="258"/>
      <c r="G185" s="255"/>
      <c r="H185" s="259"/>
    </row>
    <row r="186" spans="2:8" ht="30" x14ac:dyDescent="0.3">
      <c r="B186" s="260" t="s">
        <v>2371</v>
      </c>
      <c r="C186" s="255"/>
      <c r="D186" s="253" t="s">
        <v>2535</v>
      </c>
      <c r="E186" s="255"/>
      <c r="F186" s="295" t="s">
        <v>2565</v>
      </c>
      <c r="G186" s="255"/>
      <c r="H186" s="259"/>
    </row>
    <row r="187" spans="2:8" ht="60" x14ac:dyDescent="0.3">
      <c r="B187" s="260" t="s">
        <v>2372</v>
      </c>
      <c r="C187" s="261"/>
      <c r="D187" s="253" t="s">
        <v>2535</v>
      </c>
      <c r="E187" s="255"/>
      <c r="F187" s="295" t="s">
        <v>2566</v>
      </c>
      <c r="G187" s="255"/>
      <c r="H187" s="259"/>
    </row>
    <row r="188" spans="2:8" ht="30" x14ac:dyDescent="0.3">
      <c r="B188" s="262" t="s">
        <v>2373</v>
      </c>
      <c r="C188" s="261"/>
      <c r="D188" s="253" t="s">
        <v>2535</v>
      </c>
      <c r="E188" s="255"/>
      <c r="F188" s="297" t="s">
        <v>2567</v>
      </c>
      <c r="G188" s="255"/>
      <c r="H188" s="307" t="s">
        <v>2568</v>
      </c>
    </row>
    <row r="189" spans="2:8" ht="16.2" x14ac:dyDescent="0.3">
      <c r="B189" s="183"/>
      <c r="C189" s="111"/>
      <c r="D189" s="190"/>
      <c r="E189" s="111"/>
      <c r="F189" s="183"/>
      <c r="G189" s="111"/>
      <c r="H189" s="111"/>
    </row>
    <row r="190" spans="2:8" ht="14.1" customHeight="1" x14ac:dyDescent="0.3">
      <c r="B190" s="41"/>
      <c r="D190" s="41"/>
      <c r="F190" s="41"/>
    </row>
    <row r="191" spans="2:8" ht="17.25" hidden="1" customHeight="1" thickBot="1" x14ac:dyDescent="0.4">
      <c r="B191" s="74"/>
      <c r="C191" s="352" t="s">
        <v>2162</v>
      </c>
      <c r="D191" s="352"/>
      <c r="E191" s="352"/>
      <c r="F191" s="352"/>
      <c r="G191" s="352"/>
      <c r="H191" s="74"/>
    </row>
    <row r="192" spans="2:8" ht="24" hidden="1" customHeight="1" thickBot="1" x14ac:dyDescent="0.4">
      <c r="B192" s="191"/>
      <c r="C192" s="338" t="s">
        <v>2163</v>
      </c>
      <c r="D192" s="338"/>
      <c r="E192" s="338"/>
      <c r="F192" s="338"/>
      <c r="G192" s="338"/>
      <c r="H192" s="191"/>
    </row>
    <row r="193" spans="2:8" ht="25.05" hidden="1" customHeight="1" thickBot="1" x14ac:dyDescent="0.4">
      <c r="B193" s="191"/>
      <c r="C193" s="337" t="s">
        <v>2164</v>
      </c>
      <c r="D193" s="337"/>
      <c r="E193" s="337"/>
      <c r="F193" s="337"/>
      <c r="G193" s="337"/>
      <c r="H193" s="191"/>
    </row>
    <row r="194" spans="2:8" ht="18.600000000000001" hidden="1" customHeight="1" thickBot="1" x14ac:dyDescent="0.4">
      <c r="B194" s="74"/>
      <c r="C194" s="348" t="s">
        <v>2165</v>
      </c>
      <c r="D194" s="331"/>
      <c r="E194" s="331"/>
      <c r="F194" s="331"/>
      <c r="G194" s="349"/>
      <c r="H194" s="192"/>
    </row>
    <row r="195" spans="2:8" ht="16.8" thickBot="1" x14ac:dyDescent="0.35">
      <c r="B195" s="54"/>
      <c r="C195" s="54"/>
      <c r="D195" s="54"/>
      <c r="E195" s="54"/>
      <c r="F195" s="54"/>
      <c r="G195" s="54"/>
      <c r="H195" s="55"/>
    </row>
    <row r="196" spans="2:8" ht="18.600000000000001" x14ac:dyDescent="0.3">
      <c r="B196" s="193" t="s">
        <v>2218</v>
      </c>
      <c r="D196" s="194"/>
      <c r="F196" s="194"/>
    </row>
    <row r="197" spans="2:8" ht="16.05" customHeight="1" x14ac:dyDescent="0.35">
      <c r="B197" s="333" t="s">
        <v>2361</v>
      </c>
      <c r="C197" s="333"/>
      <c r="D197" s="333"/>
      <c r="F197" s="195"/>
    </row>
    <row r="198" spans="2:8" ht="16.2" x14ac:dyDescent="0.3"/>
    <row r="199" spans="2:8" ht="16.2" x14ac:dyDescent="0.3"/>
    <row r="200" spans="2:8" ht="16.2" x14ac:dyDescent="0.3"/>
    <row r="201" spans="2:8" ht="16.2" x14ac:dyDescent="0.3"/>
    <row r="202" spans="2:8" ht="16.2" x14ac:dyDescent="0.3"/>
    <row r="203" spans="2:8" ht="16.2" x14ac:dyDescent="0.3"/>
    <row r="204" spans="2:8" ht="16.2" x14ac:dyDescent="0.3"/>
    <row r="205" spans="2:8" ht="16.2" x14ac:dyDescent="0.3"/>
    <row r="206" spans="2:8" ht="16.2" x14ac:dyDescent="0.3"/>
    <row r="207" spans="2:8" ht="16.2" x14ac:dyDescent="0.3"/>
    <row r="208" spans="2:8" ht="16.2" x14ac:dyDescent="0.3"/>
    <row r="209" ht="16.2" x14ac:dyDescent="0.3"/>
    <row r="210" ht="16.2" x14ac:dyDescent="0.3"/>
    <row r="211" ht="16.2" x14ac:dyDescent="0.3"/>
    <row r="212" ht="16.2" x14ac:dyDescent="0.3"/>
    <row r="213" ht="16.2" x14ac:dyDescent="0.3"/>
    <row r="214" ht="16.2" x14ac:dyDescent="0.3"/>
    <row r="215" ht="16.2" x14ac:dyDescent="0.3"/>
    <row r="216" ht="16.2" x14ac:dyDescent="0.3"/>
    <row r="217" ht="16.2" x14ac:dyDescent="0.3"/>
    <row r="218" ht="16.2" x14ac:dyDescent="0.3"/>
    <row r="219" ht="16.2" x14ac:dyDescent="0.3"/>
    <row r="220" ht="16.2" x14ac:dyDescent="0.3"/>
    <row r="221" ht="16.2" x14ac:dyDescent="0.3"/>
  </sheetData>
  <mergeCells count="12">
    <mergeCell ref="C194:G194"/>
    <mergeCell ref="B197:D197"/>
    <mergeCell ref="B10:E10"/>
    <mergeCell ref="B15:H15"/>
    <mergeCell ref="B11:E11"/>
    <mergeCell ref="B12:E12"/>
    <mergeCell ref="B13:E13"/>
    <mergeCell ref="B14:E14"/>
    <mergeCell ref="F10:H14"/>
    <mergeCell ref="C191:G191"/>
    <mergeCell ref="C193:G193"/>
    <mergeCell ref="C192:G192"/>
  </mergeCells>
  <dataValidations count="31">
    <dataValidation type="whole" allowBlank="1" showInputMessage="1" showErrorMessage="1" errorTitle="Veuillez ne pas modifier" error="Veuillez ne pas modifier ces cellules" sqref="B30:B38 B40:B43 B45:B50 B52:B55 B62:B63 B66:B67 B57:B6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6 B79:B80 B189 B19:B22 B77 B91 B121:B123 B129:B130 B113:B115 B117:B119 B98 B125:B127 B111 B105 B107 B109 B93:B94 B183 B28:B29 D129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28 B124 B120 B116 B112 B97 B92 B78 B184:B188 B61 B56 B51 B44 B39 B17 B131:B152 B154:B159 B163:B169 B172:B176 B181:B182 B64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195:D196 E195:H197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22 F161:F162 F155:F156 F166 F145:F146 F158:F159 F141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55:D156 D166 D161:D162 D114 D122 D145:D146 D118 D158:D159 D141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00:D102 D104:D110 D76 D81:D90" xr:uid="{0B8878C8-6619-40E9-8096-EE6BE7FC604B}">
      <formula1>0</formula1>
    </dataValidation>
    <dataValidation type="decimal" allowBlank="1" showInputMessage="1" showErrorMessage="1" sqref="D130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180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79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75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70:D171 D177:D178 D181:D182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72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73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74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76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191:G194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108 F72 F74 F100:F102 F104 F106 F70 F89 F81 F85 F87 F83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70:B171 B153 B160:B162 B197:D197 B177:B180" xr:uid="{586669E3-5B35-4E92-9DFA-2EE5239FB6A5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40:D42 D160 D32:D36 D45:D49 D169 D62 D66:D67 D79:D80 D57:D59 D98 D113 D93:D95 D121 D125 D117 D140 D144 D186:D188 D154 D157 D165 D52:D54 D149:D151 D132:D137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99 B103 B110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95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78:F180" xr:uid="{491EFB04-64B8-4925-8080-186089A2EA5E}">
      <formula1>0</formula1>
    </dataValidation>
    <dataValidation type="textLength" allowBlank="1" showInputMessage="1" showErrorMessage="1" sqref="H182 H126 H184:H188" xr:uid="{D3822C6C-1C26-43C8-B6B8-BA8DF4DB7CB6}">
      <formula1>0</formula1>
      <formula2>350</formula2>
    </dataValidation>
    <dataValidation type="whole" showInputMessage="1" showErrorMessage="1" sqref="G184:G188 E57:E59 G126 E126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987C7A90-D588-45E6-9637-35A0D5228F77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108 B70 B106 B74 B89 B100:B101 B104 B83 B87" xr:uid="{07B289E1-7671-4E81-8910-8B957D51D6F5}">
      <formula1>Commodities_list</formula1>
    </dataValidation>
    <dataValidation type="decimal" errorStyle="warning" operator="greaterThan" allowBlank="1" showInputMessage="1" showErrorMessage="1" errorTitle="Non-number value detected" error="Only input numbers in this cell. If additional information is appropriate, please include in appropriate columns on the right." promptTitle="Commodity volumes/values" prompt="Please input the name of commodity on the left, including whether volume or value._x000a__x000a_Please input only numbers in this cell. If other information is required, include this in comment section" sqref="D68:D75 B68 B72 B81 B85" xr:uid="{713C809D-67E1-4C9D-A348-3A046302EB47}">
      <formula1>0</formula1>
    </dataValidation>
    <dataValidation type="list" operator="equal" showInputMessage="1" showErrorMessage="1" errorTitle="Invalid entry" error="Invalid entry" promptTitle="Please input unit" prompt="Please input currency according to 3-letter ISO currency code." sqref="F114 F181:F182 F126 F171:F177 F118" xr:uid="{2DCF2BF8-5644-4341-8B56-627F46D1E27C}">
      <formula1>Currency_code_list</formula1>
    </dataValidation>
    <dataValidation type="decimal" errorStyle="warning" operator="greaterThan" allowBlank="1" showInputMessage="1" showErrorMessage="1" errorTitle="Non-number value detected" error="Only input numbers in this cell. If additional information is appropriate, please include in appropriate columns on the right." promptTitle="Total value" prompt="Please input total revenues._x000a__x000a_Please input only numbers in this cell. If other information is required, include this in comment section" sqref="D126" xr:uid="{AA9F5AE4-9BFB-4674-A7CB-EDA22CE40F36}">
      <formula1>0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78" r:id="rId7" location="r3-3" xr:uid="{00000000-0004-0000-0200-00000D000000}"/>
    <hyperlink ref="B92" r:id="rId8" location="r4-1" xr:uid="{00000000-0004-0000-0200-00000E000000}"/>
    <hyperlink ref="B97" r:id="rId9" location="r4-2" xr:uid="{00000000-0004-0000-0200-00000F000000}"/>
    <hyperlink ref="B112" r:id="rId10" location="r4-3" xr:uid="{00000000-0004-0000-0200-000010000000}"/>
    <hyperlink ref="B116" r:id="rId11" location="r4-4" xr:uid="{00000000-0004-0000-0200-000011000000}"/>
    <hyperlink ref="B120" r:id="rId12" location="r4-5" xr:uid="{00000000-0004-0000-0200-000012000000}"/>
    <hyperlink ref="B124" r:id="rId13" location="r4-6" xr:uid="{00000000-0004-0000-0200-000013000000}"/>
    <hyperlink ref="B128" r:id="rId14" location="r4-8" xr:uid="{00000000-0004-0000-0200-000014000000}"/>
    <hyperlink ref="B131" r:id="rId15" location="r4-9" xr:uid="{00000000-0004-0000-0200-000015000000}"/>
    <hyperlink ref="B139" r:id="rId16" location="r5-1" xr:uid="{00000000-0004-0000-0200-000016000000}"/>
    <hyperlink ref="B143" r:id="rId17" location="r5-2" xr:uid="{00000000-0004-0000-0200-000017000000}"/>
    <hyperlink ref="B148" r:id="rId18" location="r5-3" xr:uid="{00000000-0004-0000-0200-000018000000}"/>
    <hyperlink ref="B164" r:id="rId19" location="r6-2" xr:uid="{00000000-0004-0000-0200-000019000000}"/>
    <hyperlink ref="B168" r:id="rId20" location="r6-3" xr:uid="{00000000-0004-0000-0200-00001A000000}"/>
    <hyperlink ref="B153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194:G194" r:id="rId23" display="Give us your feedback or report a conflict in the data! Write to us at  data@eiti.org" xr:uid="{CDC3591F-ADA9-4DB3-B355-D653DB6FB600}"/>
    <hyperlink ref="G194" r:id="rId24" display="Give us your feedback or report a conflict in the data! Write to us at  data@eiti.org" xr:uid="{A99B6764-1F3E-47AB-809A-4B3DA15ABEB1}"/>
    <hyperlink ref="E194:F194" r:id="rId25" display="Give us your feedback or report a conflict in the data! Write to us at  data@eiti.org" xr:uid="{3762A584-79C1-403C-A889-1F8B6A9F4EDC}"/>
    <hyperlink ref="F194" r:id="rId26" display="Give us your feedback or report a conflict in the data! Write to us at  data@eiti.org" xr:uid="{13FEE2CC-DF49-4876-978D-2AFDC30F458D}"/>
    <hyperlink ref="C192:G192" r:id="rId27" display="Vous voulez en savoir plus sur votre pays ? Vérifiez si votre pays met en œuvre la Norme ITIE en visitant https://eiti.org/countries" xr:uid="{03621DAE-7983-499C-8202-5F3199FEB9F9}"/>
    <hyperlink ref="C193:G193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70" r:id="rId31" xr:uid="{935A10F2-7E13-4EDA-8C48-4E42B289EB4B}"/>
    <hyperlink ref="C191:G191" r:id="rId32" display="Pour plus d’information sur l’ITIE, visitez notre site Internet  https://eiti.org" xr:uid="{9118B4B3-45C5-4CAF-ADE5-EDB0AF20E096}"/>
    <hyperlink ref="B184" r:id="rId33" location="r6-4" display="EITI Requirement 6.4: Environmental impact" xr:uid="{833DE7D9-6853-4F5B-932A-13042510FCE5}"/>
    <hyperlink ref="B65" r:id="rId34" display="(Harmonised System Codes)" xr:uid="{1EA07E2E-372F-42BE-9BEC-A5AE1CE21E62}"/>
    <hyperlink ref="F25" r:id="rId35" xr:uid="{646807CB-F7B3-4BE7-8787-026745C6A90D}"/>
    <hyperlink ref="F36" r:id="rId36" display="https://cpdm.mines.gov.gn/" xr:uid="{C55DC414-3F1E-4B69-8522-E770CAC9E652}"/>
    <hyperlink ref="F32" r:id="rId37" xr:uid="{28EB83B0-76B3-4961-BA58-678EB9D0CBF3}"/>
    <hyperlink ref="F33" r:id="rId38" xr:uid="{06C374F6-7584-4FEB-A6D4-79EF5958B9D8}"/>
    <hyperlink ref="F34" r:id="rId39" xr:uid="{6A936760-C309-410F-BF3A-7FECE1AEFD75}"/>
    <hyperlink ref="F35" r:id="rId40" display="https://cpdm.mines.gov.gn/cadre-juridique-2/" xr:uid="{18EDFF1C-F991-4265-9A58-9546CB3BDBF5}"/>
    <hyperlink ref="F40" r:id="rId41" xr:uid="{F8889129-E93F-4956-8C47-B223191236FD}"/>
    <hyperlink ref="F41" r:id="rId42" xr:uid="{C833B0B4-F04E-4782-8DD2-56A9F460AF19}"/>
    <hyperlink ref="F46" r:id="rId43" xr:uid="{D41F9AC1-E7D1-40C1-9F53-3AC9F044C1EC}"/>
    <hyperlink ref="F48" r:id="rId44" xr:uid="{50718771-28C6-46BA-A0D4-8BA32E1AF3F2}"/>
    <hyperlink ref="F47" r:id="rId45" xr:uid="{31AFAC83-B57F-4D38-9D05-159EAEA3E01E}"/>
    <hyperlink ref="F58" r:id="rId46" xr:uid="{A145BFD2-0D53-4CF0-B933-001E3108D3FD}"/>
    <hyperlink ref="F59" r:id="rId47" xr:uid="{4591330F-5C1C-444F-BEED-4AC7C69AF058}"/>
    <hyperlink ref="F169" r:id="rId48" xr:uid="{AB53537B-C486-4E7C-89F2-43F721B05654}"/>
    <hyperlink ref="F170" r:id="rId49" xr:uid="{A89E9331-A0AC-4482-918F-A71ECC4368FF}"/>
    <hyperlink ref="F186" r:id="rId50" xr:uid="{74532DBF-AA79-48CE-A95F-AFEE033F8BDE}"/>
    <hyperlink ref="F188" r:id="rId51" xr:uid="{342BB86B-8C70-4A5C-BCB2-620583589D98}"/>
    <hyperlink ref="F187" r:id="rId52" xr:uid="{991485E7-57CB-48C4-8C19-079C52ED8F39}"/>
    <hyperlink ref="H188" r:id="rId53" xr:uid="{F744575D-6AA6-4492-A716-0477FAD71594}"/>
    <hyperlink ref="F57" r:id="rId54" xr:uid="{F05805D5-5D1B-48CB-990E-3C22C29E8B2E}"/>
    <hyperlink ref="F66" r:id="rId55" xr:uid="{E7702134-D429-4BB4-B73C-E018990E6138}"/>
    <hyperlink ref="F67" r:id="rId56" xr:uid="{4B0FD7BA-D156-4F37-94AB-50128B3186D1}"/>
    <hyperlink ref="F79" r:id="rId57" xr:uid="{E7C450C1-6975-49F9-A358-E1C5F442E826}"/>
    <hyperlink ref="F80" r:id="rId58" xr:uid="{714B32B8-9E3A-4E0D-8C99-A251FBF2FC1E}"/>
  </hyperlinks>
  <pageMargins left="0.25" right="0.25" top="0.75" bottom="0.75" header="0.3" footer="0.3"/>
  <pageSetup paperSize="8" fitToHeight="0" orientation="landscape" horizontalDpi="2400" verticalDpi="2400" r:id="rId59"/>
  <drawing r:id="rId6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showInputMessage="1" showErrorMessage="1" errorTitle="Saisie erronée" error="Entrée non-valide" promptTitle="Veuillez indiquer la devise" prompt="Saisissez les 3 lettres du code-devise de l’ISO." xr:uid="{DEE8F900-F35E-4EF6-932B-6FF76D2CB843}">
          <x14:formula1>
            <xm:f>'C:\Users\kr65\Downloads\SD\2.0\[Summary Data 2.0 data validation french translation.xlsm]Lists'!#REF!</xm:f>
          </x14:formula1>
          <xm:sqref>F110</xm:sqref>
        </x14:dataValidation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D168 D183 D189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F109 F71 F73 F76 F90 F105 F107 F75 F82 F84 F86 F88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116"/>
  <sheetViews>
    <sheetView showGridLines="0" topLeftCell="A7" zoomScale="70" zoomScaleNormal="70" workbookViewId="0">
      <selection activeCell="E21" sqref="E21:E32"/>
    </sheetView>
  </sheetViews>
  <sheetFormatPr defaultColWidth="4" defaultRowHeight="24" customHeight="1" x14ac:dyDescent="0.3"/>
  <cols>
    <col min="1" max="1" width="4" style="12"/>
    <col min="2" max="2" width="84" style="12" bestFit="1" customWidth="1"/>
    <col min="3" max="3" width="42.21875" style="12" customWidth="1"/>
    <col min="4" max="4" width="36" style="12" customWidth="1"/>
    <col min="5" max="5" width="39.77734375" style="12" customWidth="1"/>
    <col min="6" max="6" width="27" style="12" customWidth="1"/>
    <col min="7" max="7" width="22.77734375" style="12" customWidth="1"/>
    <col min="8" max="8" width="18.5546875" style="12" customWidth="1"/>
    <col min="9" max="9" width="27.21875" style="12" customWidth="1"/>
    <col min="10" max="10" width="12.21875" style="12" customWidth="1"/>
    <col min="11" max="11" width="13.77734375" style="12" customWidth="1"/>
    <col min="12" max="16384" width="4" style="12"/>
  </cols>
  <sheetData>
    <row r="1" spans="2:10" ht="15.75" hidden="1" customHeight="1" x14ac:dyDescent="0.3"/>
    <row r="2" spans="2:10" ht="16.2" hidden="1" x14ac:dyDescent="0.3"/>
    <row r="3" spans="2:10" ht="16.2" hidden="1" x14ac:dyDescent="0.3">
      <c r="C3" s="13"/>
      <c r="D3" s="13"/>
      <c r="E3" s="13" t="s">
        <v>2172</v>
      </c>
    </row>
    <row r="4" spans="2:10" ht="16.2" hidden="1" x14ac:dyDescent="0.3">
      <c r="C4" s="13"/>
      <c r="D4" s="13"/>
      <c r="E4" s="13" t="str">
        <f>Introduction!G4</f>
        <v>AAAA-MM-JJ</v>
      </c>
    </row>
    <row r="5" spans="2:10" ht="16.2" hidden="1" x14ac:dyDescent="0.3"/>
    <row r="6" spans="2:10" ht="16.2" hidden="1" x14ac:dyDescent="0.3"/>
    <row r="7" spans="2:10" ht="16.2" x14ac:dyDescent="0.3"/>
    <row r="8" spans="2:10" ht="16.2" x14ac:dyDescent="0.3">
      <c r="B8" s="15" t="s">
        <v>2322</v>
      </c>
      <c r="C8" s="74"/>
      <c r="D8" s="74"/>
      <c r="E8" s="74"/>
    </row>
    <row r="9" spans="2:10" ht="17.100000000000001" customHeight="1" x14ac:dyDescent="0.3">
      <c r="B9" s="73" t="s">
        <v>2173</v>
      </c>
      <c r="C9" s="196"/>
      <c r="D9" s="73"/>
      <c r="E9" s="196"/>
      <c r="F9" s="197"/>
      <c r="G9" s="197"/>
      <c r="H9" s="197"/>
    </row>
    <row r="10" spans="2:10" ht="30.6" customHeight="1" x14ac:dyDescent="0.3">
      <c r="B10" s="198" t="s">
        <v>2323</v>
      </c>
      <c r="C10" s="75"/>
      <c r="D10" s="346"/>
      <c r="E10" s="75"/>
      <c r="F10" s="44"/>
      <c r="G10" s="44"/>
      <c r="H10" s="44"/>
    </row>
    <row r="11" spans="2:10" ht="31.05" customHeight="1" x14ac:dyDescent="0.3">
      <c r="B11" s="198" t="s">
        <v>2324</v>
      </c>
      <c r="C11" s="75"/>
      <c r="D11" s="346"/>
      <c r="E11" s="75"/>
      <c r="F11" s="44"/>
      <c r="G11" s="44"/>
      <c r="H11" s="44"/>
    </row>
    <row r="12" spans="2:10" ht="50.1" customHeight="1" x14ac:dyDescent="0.3">
      <c r="B12" s="198" t="s">
        <v>2325</v>
      </c>
      <c r="C12" s="75"/>
      <c r="D12" s="346"/>
      <c r="E12" s="75"/>
      <c r="F12" s="44"/>
      <c r="G12" s="44"/>
      <c r="H12" s="44"/>
    </row>
    <row r="13" spans="2:10" ht="15.6" customHeight="1" x14ac:dyDescent="0.3">
      <c r="B13" s="198" t="s">
        <v>2326</v>
      </c>
      <c r="C13" s="75"/>
      <c r="D13" s="346"/>
      <c r="E13" s="75"/>
      <c r="F13" s="44"/>
      <c r="G13" s="44"/>
      <c r="H13" s="44"/>
    </row>
    <row r="14" spans="2:10" ht="16.2" x14ac:dyDescent="0.35">
      <c r="B14" s="199" t="s">
        <v>2327</v>
      </c>
      <c r="C14" s="76"/>
      <c r="D14" s="76"/>
      <c r="E14" s="76"/>
      <c r="F14" s="77"/>
      <c r="G14" s="77"/>
      <c r="H14" s="77"/>
      <c r="I14" s="77"/>
      <c r="J14" s="77"/>
    </row>
    <row r="15" spans="2:10" ht="16.2" x14ac:dyDescent="0.3"/>
    <row r="16" spans="2:10" ht="24.6" thickBot="1" x14ac:dyDescent="0.35">
      <c r="B16" s="355" t="s">
        <v>2328</v>
      </c>
      <c r="C16" s="355"/>
      <c r="D16" s="355"/>
      <c r="E16" s="355"/>
    </row>
    <row r="17" spans="2:12" s="84" customFormat="1" ht="25.5" customHeight="1" thickBot="1" x14ac:dyDescent="0.35">
      <c r="B17" s="356" t="s">
        <v>2070</v>
      </c>
      <c r="C17" s="356"/>
      <c r="D17" s="356"/>
      <c r="E17" s="356"/>
    </row>
    <row r="18" spans="2:12" s="56" customFormat="1" ht="16.2" x14ac:dyDescent="0.3">
      <c r="B18" s="357"/>
      <c r="C18" s="357"/>
      <c r="D18" s="357"/>
      <c r="E18" s="357"/>
    </row>
    <row r="19" spans="2:12" s="56" customFormat="1" ht="18.600000000000001" x14ac:dyDescent="0.3">
      <c r="B19" s="266" t="s">
        <v>2329</v>
      </c>
      <c r="C19" s="244"/>
      <c r="D19" s="267"/>
      <c r="E19" s="267"/>
      <c r="F19" s="200"/>
    </row>
    <row r="20" spans="2:12" s="56" customFormat="1" ht="16.2" x14ac:dyDescent="0.3">
      <c r="B20" s="12" t="s">
        <v>2071</v>
      </c>
      <c r="C20" s="12" t="s">
        <v>2118</v>
      </c>
      <c r="D20" s="12" t="s">
        <v>2330</v>
      </c>
      <c r="E20" s="12" t="s">
        <v>2331</v>
      </c>
      <c r="F20" s="200"/>
      <c r="G20" s="202"/>
    </row>
    <row r="21" spans="2:12" s="56" customFormat="1" ht="16.2" x14ac:dyDescent="0.3">
      <c r="B21" s="12" t="s">
        <v>2582</v>
      </c>
      <c r="C21" s="12" t="s">
        <v>2124</v>
      </c>
      <c r="D21" s="12"/>
      <c r="E21" s="204">
        <f>SUMIF(Government_revenues_table[Entité de l’État],Government_agencies[[#This Row],[Nom complet de l’entité]],Government_revenues_table[Valeur des revenus])</f>
        <v>397637252743</v>
      </c>
      <c r="F21" s="202"/>
      <c r="G21" s="202"/>
    </row>
    <row r="22" spans="2:12" s="56" customFormat="1" ht="16.2" x14ac:dyDescent="0.3">
      <c r="B22" s="56" t="s">
        <v>2590</v>
      </c>
      <c r="C22" s="56" t="s">
        <v>2121</v>
      </c>
      <c r="E22" s="204">
        <f>SUMIF(Government_revenues_table[Entité de l’État],Government_agencies[[#This Row],[Nom complet de l’entité]],Government_revenues_table[Valeur des revenus])</f>
        <v>559686537957</v>
      </c>
      <c r="F22" s="202"/>
      <c r="G22" s="12"/>
      <c r="J22" s="200"/>
      <c r="K22" s="200"/>
      <c r="L22" s="200"/>
    </row>
    <row r="23" spans="2:12" s="56" customFormat="1" ht="16.2" x14ac:dyDescent="0.3">
      <c r="B23" s="56" t="s">
        <v>2613</v>
      </c>
      <c r="C23" s="56" t="s">
        <v>2121</v>
      </c>
      <c r="E23" s="204">
        <f>SUMIF(Government_revenues_table[Entité de l’État],Government_agencies[[#This Row],[Nom complet de l’entité]],Government_revenues_table[Valeur des revenus])</f>
        <v>4609061028.9872999</v>
      </c>
      <c r="F23" s="202"/>
      <c r="G23" s="12"/>
      <c r="J23" s="200"/>
      <c r="K23" s="200"/>
      <c r="L23" s="200"/>
    </row>
    <row r="24" spans="2:12" s="56" customFormat="1" ht="16.2" x14ac:dyDescent="0.3">
      <c r="B24" s="56" t="s">
        <v>2583</v>
      </c>
      <c r="C24" s="56" t="s">
        <v>2121</v>
      </c>
      <c r="E24" s="204">
        <f>SUMIF(Government_revenues_table[Entité de l’État],Government_agencies[[#This Row],[Nom complet de l’entité]],Government_revenues_table[Valeur des revenus])</f>
        <v>155364514637</v>
      </c>
      <c r="F24" s="202"/>
      <c r="G24" s="12"/>
      <c r="J24" s="200"/>
      <c r="K24" s="200"/>
      <c r="L24" s="200"/>
    </row>
    <row r="25" spans="2:12" s="56" customFormat="1" ht="16.2" x14ac:dyDescent="0.3">
      <c r="B25" s="56" t="s">
        <v>2614</v>
      </c>
      <c r="C25" s="56" t="s">
        <v>2121</v>
      </c>
      <c r="E25" s="204">
        <f>SUMIF(Government_revenues_table[Entité de l’État],Government_agencies[[#This Row],[Nom complet de l’entité]],Government_revenues_table[Valeur des revenus])</f>
        <v>30469910119</v>
      </c>
      <c r="F25" s="202"/>
      <c r="G25" s="12"/>
      <c r="J25" s="200"/>
      <c r="K25" s="200"/>
      <c r="L25" s="200"/>
    </row>
    <row r="26" spans="2:12" s="56" customFormat="1" ht="16.2" x14ac:dyDescent="0.3">
      <c r="B26" s="56" t="s">
        <v>2584</v>
      </c>
      <c r="C26" s="56" t="s">
        <v>2121</v>
      </c>
      <c r="E26" s="204">
        <f>SUMIF(Government_revenues_table[Entité de l’État],Government_agencies[[#This Row],[Nom complet de l’entité]],Government_revenues_table[Valeur des revenus])</f>
        <v>2481885832217</v>
      </c>
      <c r="F26" s="202"/>
      <c r="G26" s="12"/>
      <c r="J26" s="200"/>
      <c r="K26" s="200"/>
      <c r="L26" s="200"/>
    </row>
    <row r="27" spans="2:12" s="56" customFormat="1" ht="16.2" x14ac:dyDescent="0.3">
      <c r="B27" s="56" t="s">
        <v>2585</v>
      </c>
      <c r="C27" s="56" t="s">
        <v>2121</v>
      </c>
      <c r="E27" s="204">
        <f>SUMIF(Government_revenues_table[Entité de l’État],Government_agencies[[#This Row],[Nom complet de l’entité]],Government_revenues_table[Valeur des revenus])</f>
        <v>2791705274647.2759</v>
      </c>
      <c r="F27" s="202"/>
      <c r="G27" s="12"/>
      <c r="J27" s="200"/>
      <c r="K27" s="200"/>
      <c r="L27" s="200"/>
    </row>
    <row r="28" spans="2:12" s="56" customFormat="1" ht="16.2" x14ac:dyDescent="0.3">
      <c r="B28" s="56" t="s">
        <v>2586</v>
      </c>
      <c r="C28" s="56" t="s">
        <v>2121</v>
      </c>
      <c r="E28" s="204">
        <f>SUMIF(Government_revenues_table[Entité de l’État],Government_agencies[[#This Row],[Nom complet de l’entité]],Government_revenues_table[Valeur des revenus])</f>
        <v>579096420496</v>
      </c>
      <c r="F28" s="202"/>
      <c r="G28" s="12"/>
      <c r="J28" s="200"/>
      <c r="K28" s="200"/>
      <c r="L28" s="200"/>
    </row>
    <row r="29" spans="2:12" s="56" customFormat="1" ht="16.2" x14ac:dyDescent="0.3">
      <c r="B29" s="56" t="s">
        <v>2587</v>
      </c>
      <c r="C29" s="56" t="s">
        <v>2121</v>
      </c>
      <c r="E29" s="204">
        <f>SUMIF(Government_revenues_table[Entité de l’État],Government_agencies[[#This Row],[Nom complet de l’entité]],Government_revenues_table[Valeur des revenus])</f>
        <v>4378713987</v>
      </c>
      <c r="F29" s="202"/>
      <c r="G29" s="12"/>
      <c r="J29" s="202"/>
      <c r="K29" s="202"/>
      <c r="L29" s="202"/>
    </row>
    <row r="30" spans="2:12" s="56" customFormat="1" ht="16.2" x14ac:dyDescent="0.3">
      <c r="B30" s="56" t="s">
        <v>2615</v>
      </c>
      <c r="C30" s="12" t="s">
        <v>2124</v>
      </c>
      <c r="E30" s="204">
        <f>SUMIF(Government_revenues_table[Entité de l’État],Government_agencies[[#This Row],[Nom complet de l’entité]],Government_revenues_table[Valeur des revenus])</f>
        <v>8218362535</v>
      </c>
      <c r="J30" s="202"/>
      <c r="K30" s="202"/>
      <c r="L30" s="202"/>
    </row>
    <row r="31" spans="2:12" s="56" customFormat="1" ht="16.2" x14ac:dyDescent="0.3">
      <c r="B31" s="56" t="s">
        <v>2588</v>
      </c>
      <c r="C31" s="56" t="s">
        <v>2124</v>
      </c>
      <c r="E31" s="204">
        <f>SUMIF(Government_revenues_table[Entité de l’État],Government_agencies[[#This Row],[Nom complet de l’entité]],Government_revenues_table[Valeur des revenus])</f>
        <v>9207762771</v>
      </c>
      <c r="J31" s="202"/>
      <c r="K31" s="202"/>
      <c r="L31" s="202"/>
    </row>
    <row r="32" spans="2:12" s="56" customFormat="1" ht="16.2" x14ac:dyDescent="0.3">
      <c r="B32" s="56" t="s">
        <v>2589</v>
      </c>
      <c r="C32" s="56" t="s">
        <v>2124</v>
      </c>
      <c r="E32" s="204">
        <f>SUMIF(Government_revenues_table[Entité de l’État],Government_agencies[[#This Row],[Nom complet de l’entité]],Government_revenues_table[Valeur des revenus])</f>
        <v>134502480173.7193</v>
      </c>
    </row>
    <row r="33" spans="2:9" s="56" customFormat="1" ht="16.2" x14ac:dyDescent="0.3"/>
    <row r="34" spans="2:9" s="56" customFormat="1" ht="16.2" x14ac:dyDescent="0.3">
      <c r="E34" s="200"/>
    </row>
    <row r="35" spans="2:9" s="56" customFormat="1" ht="16.2" x14ac:dyDescent="0.3"/>
    <row r="36" spans="2:9" s="56" customFormat="1" ht="16.2" x14ac:dyDescent="0.3"/>
    <row r="37" spans="2:9" s="56" customFormat="1" ht="19.2" thickBot="1" x14ac:dyDescent="0.35">
      <c r="B37" s="266" t="s">
        <v>2334</v>
      </c>
      <c r="C37" s="244"/>
      <c r="D37" s="244"/>
      <c r="E37" s="244"/>
      <c r="F37" s="244"/>
      <c r="G37" s="267"/>
      <c r="H37" s="267"/>
      <c r="I37" s="267"/>
    </row>
    <row r="38" spans="2:9" s="56" customFormat="1" ht="16.8" thickBot="1" x14ac:dyDescent="0.35">
      <c r="B38" s="270" t="s">
        <v>2332</v>
      </c>
      <c r="C38" s="270"/>
      <c r="D38" s="270"/>
      <c r="E38" s="33"/>
      <c r="F38" s="33"/>
      <c r="G38" s="268"/>
      <c r="H38" s="268"/>
      <c r="I38" s="268"/>
    </row>
    <row r="39" spans="2:9" s="56" customFormat="1" ht="16.2" x14ac:dyDescent="0.3">
      <c r="B39" s="271" t="s">
        <v>2333</v>
      </c>
      <c r="C39" s="272" t="s">
        <v>2584</v>
      </c>
      <c r="D39" s="308" t="s">
        <v>2621</v>
      </c>
      <c r="E39" s="33"/>
      <c r="F39" s="33"/>
      <c r="G39" s="268"/>
      <c r="H39" s="268"/>
      <c r="I39" s="268"/>
    </row>
    <row r="40" spans="2:9" s="56" customFormat="1" ht="18.600000000000001" x14ac:dyDescent="0.3">
      <c r="B40" s="269"/>
      <c r="C40" s="33"/>
      <c r="D40" s="33"/>
      <c r="E40" s="33"/>
      <c r="F40" s="33"/>
      <c r="G40" s="268"/>
      <c r="H40" s="268"/>
      <c r="I40" s="268"/>
    </row>
    <row r="41" spans="2:9" s="56" customFormat="1" ht="97.2" x14ac:dyDescent="0.3">
      <c r="B41" s="201" t="s">
        <v>2072</v>
      </c>
      <c r="C41" s="201" t="s">
        <v>2522</v>
      </c>
      <c r="D41" s="12" t="s">
        <v>2335</v>
      </c>
      <c r="E41" s="12" t="s">
        <v>1463</v>
      </c>
      <c r="F41" s="12" t="s">
        <v>2336</v>
      </c>
      <c r="G41" s="36" t="s">
        <v>2337</v>
      </c>
      <c r="H41" s="36" t="s">
        <v>2130</v>
      </c>
      <c r="I41" s="36" t="s">
        <v>2338</v>
      </c>
    </row>
    <row r="42" spans="2:9" s="56" customFormat="1" ht="16.2" x14ac:dyDescent="0.3">
      <c r="B42" s="12" t="s">
        <v>2580</v>
      </c>
      <c r="C42" s="12" t="s">
        <v>2616</v>
      </c>
      <c r="D42" s="12">
        <v>840333827</v>
      </c>
      <c r="E42" s="12" t="s">
        <v>2094</v>
      </c>
      <c r="F42" s="12" t="s">
        <v>2617</v>
      </c>
      <c r="G42" s="204"/>
      <c r="H42" s="204" t="s">
        <v>1468</v>
      </c>
      <c r="I42" s="203">
        <f>SUMIF(Table10[Entreprise],Companies[[#This Row],[Nom complet de l’entreprise]],Table10[Valeur de revenus])</f>
        <v>1525400842163.28</v>
      </c>
    </row>
    <row r="43" spans="2:9" s="56" customFormat="1" ht="16.2" x14ac:dyDescent="0.3">
      <c r="B43" s="12" t="s">
        <v>2570</v>
      </c>
      <c r="C43" s="12" t="s">
        <v>2616</v>
      </c>
      <c r="D43" s="12">
        <v>703457069</v>
      </c>
      <c r="E43" s="12" t="s">
        <v>2094</v>
      </c>
      <c r="F43" s="12" t="s">
        <v>2617</v>
      </c>
      <c r="G43" s="204"/>
      <c r="H43" s="204" t="s">
        <v>1468</v>
      </c>
      <c r="I43" s="203">
        <f>SUMIF(Table10[Entreprise],Companies[[#This Row],[Nom complet de l’entreprise]],Table10[Valeur de revenus])</f>
        <v>1094617104853</v>
      </c>
    </row>
    <row r="44" spans="2:9" s="56" customFormat="1" ht="16.2" x14ac:dyDescent="0.3">
      <c r="B44" s="12" t="s">
        <v>2573</v>
      </c>
      <c r="C44" s="12" t="s">
        <v>2616</v>
      </c>
      <c r="D44" s="12">
        <v>446324865</v>
      </c>
      <c r="E44" s="12" t="s">
        <v>2094</v>
      </c>
      <c r="F44" s="12" t="s">
        <v>2617</v>
      </c>
      <c r="G44" s="204"/>
      <c r="H44" s="204" t="s">
        <v>2519</v>
      </c>
      <c r="I44" s="203">
        <f>SUMIF(Table10[Entreprise],Companies[[#This Row],[Nom complet de l’entreprise]],Table10[Valeur de revenus])</f>
        <v>479621207481</v>
      </c>
    </row>
    <row r="45" spans="2:9" s="56" customFormat="1" ht="16.2" x14ac:dyDescent="0.3">
      <c r="B45" s="12" t="s">
        <v>2576</v>
      </c>
      <c r="C45" s="12" t="s">
        <v>2616</v>
      </c>
      <c r="D45" s="12">
        <v>210625166</v>
      </c>
      <c r="E45" s="12" t="s">
        <v>2094</v>
      </c>
      <c r="F45" s="12" t="s">
        <v>2617</v>
      </c>
      <c r="G45" s="204"/>
      <c r="H45" s="204" t="s">
        <v>1468</v>
      </c>
      <c r="I45" s="203">
        <f>SUMIF(Table10[Entreprise],Companies[[#This Row],[Nom complet de l’entreprise]],Table10[Valeur de revenus])</f>
        <v>734078566510</v>
      </c>
    </row>
    <row r="46" spans="2:9" s="56" customFormat="1" ht="16.2" x14ac:dyDescent="0.3">
      <c r="B46" s="12" t="s">
        <v>2572</v>
      </c>
      <c r="C46" s="12" t="s">
        <v>2616</v>
      </c>
      <c r="D46" s="12">
        <v>349895870</v>
      </c>
      <c r="E46" s="12" t="s">
        <v>2094</v>
      </c>
      <c r="F46" s="12" t="s">
        <v>2617</v>
      </c>
      <c r="G46" s="204"/>
      <c r="H46" s="204" t="s">
        <v>1468</v>
      </c>
      <c r="I46" s="203">
        <f>SUMIF(Table10[Entreprise],Companies[[#This Row],[Nom complet de l’entreprise]],Table10[Valeur de revenus])</f>
        <v>344660358176</v>
      </c>
    </row>
    <row r="47" spans="2:9" s="56" customFormat="1" ht="16.2" x14ac:dyDescent="0.3">
      <c r="B47" s="12" t="s">
        <v>2575</v>
      </c>
      <c r="C47" s="12" t="s">
        <v>2616</v>
      </c>
      <c r="D47" s="12">
        <v>735691305</v>
      </c>
      <c r="E47" s="12" t="s">
        <v>2094</v>
      </c>
      <c r="F47" s="56" t="s">
        <v>2620</v>
      </c>
      <c r="G47" s="204"/>
      <c r="H47" s="204" t="s">
        <v>1468</v>
      </c>
      <c r="I47" s="203">
        <f>SUMIF(Table10[Entreprise],Companies[[#This Row],[Nom complet de l’entreprise]],Table10[Valeur de revenus])</f>
        <v>460431906812</v>
      </c>
    </row>
    <row r="48" spans="2:9" s="56" customFormat="1" ht="16.2" x14ac:dyDescent="0.3">
      <c r="B48" s="12" t="s">
        <v>2574</v>
      </c>
      <c r="C48" s="12" t="s">
        <v>2616</v>
      </c>
      <c r="D48" s="12">
        <v>417018660</v>
      </c>
      <c r="E48" s="12" t="s">
        <v>2094</v>
      </c>
      <c r="F48" s="56" t="s">
        <v>2620</v>
      </c>
      <c r="G48" s="204"/>
      <c r="H48" s="204" t="s">
        <v>2519</v>
      </c>
      <c r="I48" s="203">
        <f>SUMIF(Table10[Entreprise],Companies[[#This Row],[Nom complet de l’entreprise]],Table10[Valeur de revenus])</f>
        <v>332469919706</v>
      </c>
    </row>
    <row r="49" spans="2:10" s="56" customFormat="1" ht="16.2" x14ac:dyDescent="0.3">
      <c r="B49" s="12" t="s">
        <v>2579</v>
      </c>
      <c r="C49" s="12" t="s">
        <v>2616</v>
      </c>
      <c r="D49" s="12">
        <v>731241238</v>
      </c>
      <c r="E49" s="12" t="s">
        <v>2094</v>
      </c>
      <c r="F49" s="56" t="s">
        <v>2620</v>
      </c>
      <c r="G49" s="204"/>
      <c r="H49" s="204" t="s">
        <v>2519</v>
      </c>
      <c r="I49" s="203">
        <f>SUMIF(Table10[Entreprise],Companies[[#This Row],[Nom complet de l’entreprise]],Table10[Valeur de revenus])</f>
        <v>196014488598</v>
      </c>
    </row>
    <row r="50" spans="2:10" s="56" customFormat="1" ht="16.2" x14ac:dyDescent="0.3">
      <c r="B50" s="12" t="s">
        <v>2581</v>
      </c>
      <c r="C50" s="12" t="s">
        <v>2616</v>
      </c>
      <c r="D50" s="12">
        <v>163384514</v>
      </c>
      <c r="E50" s="12" t="s">
        <v>2094</v>
      </c>
      <c r="F50" s="56" t="s">
        <v>2618</v>
      </c>
      <c r="G50" s="204"/>
      <c r="H50" s="204" t="s">
        <v>2519</v>
      </c>
      <c r="I50" s="203">
        <f>SUMIF(Table10[Entreprise],Companies[[#This Row],[Nom complet de l’entreprise]],Table10[Valeur de revenus])</f>
        <v>182117966149</v>
      </c>
    </row>
    <row r="51" spans="2:10" s="56" customFormat="1" ht="16.2" x14ac:dyDescent="0.3">
      <c r="B51" s="12" t="s">
        <v>2569</v>
      </c>
      <c r="C51" s="12" t="s">
        <v>2616</v>
      </c>
      <c r="D51" s="12">
        <v>882595283</v>
      </c>
      <c r="E51" s="12" t="s">
        <v>2094</v>
      </c>
      <c r="F51" s="12" t="s">
        <v>2617</v>
      </c>
      <c r="G51" s="204"/>
      <c r="H51" s="204" t="s">
        <v>1468</v>
      </c>
      <c r="I51" s="203">
        <f>SUMIF(Table10[Entreprise],Companies[[#This Row],[Nom complet de l’entreprise]],Table10[Valeur de revenus])</f>
        <v>66761809599</v>
      </c>
    </row>
    <row r="52" spans="2:10" s="56" customFormat="1" ht="16.2" x14ac:dyDescent="0.3">
      <c r="B52" s="12" t="s">
        <v>2571</v>
      </c>
      <c r="C52" s="12" t="s">
        <v>2616</v>
      </c>
      <c r="D52" s="56">
        <v>872381785</v>
      </c>
      <c r="E52" s="12" t="s">
        <v>2094</v>
      </c>
      <c r="F52" s="12" t="s">
        <v>2617</v>
      </c>
      <c r="G52" s="204"/>
      <c r="H52" s="204" t="s">
        <v>2519</v>
      </c>
      <c r="I52" s="203">
        <f>SUMIF(Table10[Entreprise],Companies[[#This Row],[Nom complet de l’entreprise]],Table10[Valeur de revenus])</f>
        <v>38236670049</v>
      </c>
    </row>
    <row r="53" spans="2:10" s="56" customFormat="1" ht="16.2" x14ac:dyDescent="0.3">
      <c r="B53" s="56" t="s">
        <v>2578</v>
      </c>
      <c r="C53" s="12" t="s">
        <v>2616</v>
      </c>
      <c r="D53" s="56">
        <v>854011368</v>
      </c>
      <c r="E53" s="12" t="s">
        <v>2094</v>
      </c>
      <c r="F53" s="12" t="s">
        <v>2619</v>
      </c>
      <c r="G53" s="204"/>
      <c r="H53" s="204" t="s">
        <v>1468</v>
      </c>
      <c r="I53" s="203">
        <f>SUMIF(Table10[Entreprise],Companies[[#This Row],[Nom complet de l’entreprise]],Table10[Valeur de revenus])</f>
        <v>17789098829</v>
      </c>
    </row>
    <row r="54" spans="2:10" s="56" customFormat="1" ht="16.2" x14ac:dyDescent="0.3">
      <c r="B54" s="56" t="s">
        <v>2577</v>
      </c>
      <c r="C54" s="12" t="s">
        <v>2616</v>
      </c>
      <c r="D54" s="56">
        <v>213160583</v>
      </c>
      <c r="E54" s="12" t="s">
        <v>2094</v>
      </c>
      <c r="F54" s="12" t="s">
        <v>2617</v>
      </c>
      <c r="G54" s="204"/>
      <c r="H54" s="204" t="s">
        <v>2519</v>
      </c>
      <c r="I54" s="203">
        <f>SUMIF(Table10[Entreprise],Companies[[#This Row],[Nom complet de l’entreprise]],Table10[Valeur de revenus])</f>
        <v>28664535178</v>
      </c>
    </row>
    <row r="55" spans="2:10" s="56" customFormat="1" ht="16.2" x14ac:dyDescent="0.3">
      <c r="E55" s="12"/>
      <c r="F55" s="12"/>
      <c r="G55" s="204"/>
      <c r="H55" s="204"/>
      <c r="I55" s="203">
        <f>SUMIF(Table10[Entreprise],Companies[[#This Row],[Nom complet de l’entreprise]],Table10[Valeur de revenus])</f>
        <v>0</v>
      </c>
    </row>
    <row r="56" spans="2:10" s="56" customFormat="1" ht="16.2" x14ac:dyDescent="0.3"/>
    <row r="57" spans="2:10" s="56" customFormat="1" ht="18.600000000000001" x14ac:dyDescent="0.3">
      <c r="B57" s="266" t="s">
        <v>2339</v>
      </c>
      <c r="C57" s="244"/>
      <c r="D57" s="244"/>
      <c r="E57" s="244"/>
      <c r="F57" s="244"/>
      <c r="G57" s="267"/>
      <c r="H57" s="267"/>
      <c r="I57" s="267"/>
      <c r="J57" s="267"/>
    </row>
    <row r="58" spans="2:10" s="56" customFormat="1" ht="16.2" x14ac:dyDescent="0.35">
      <c r="B58" s="201" t="s">
        <v>2340</v>
      </c>
      <c r="C58" s="195" t="s">
        <v>1461</v>
      </c>
      <c r="D58" s="195" t="s">
        <v>2104</v>
      </c>
      <c r="E58" s="195" t="s">
        <v>2116</v>
      </c>
      <c r="F58" s="12" t="s">
        <v>2341</v>
      </c>
      <c r="G58" s="12" t="s">
        <v>2342</v>
      </c>
      <c r="H58" s="12" t="s">
        <v>2106</v>
      </c>
      <c r="I58" s="12" t="s">
        <v>2105</v>
      </c>
      <c r="J58" s="12" t="s">
        <v>970</v>
      </c>
    </row>
    <row r="59" spans="2:10" s="56" customFormat="1" ht="16.2" x14ac:dyDescent="0.3">
      <c r="B59" s="12" t="s">
        <v>2534</v>
      </c>
      <c r="C59" s="12" t="s">
        <v>2534</v>
      </c>
      <c r="D59" s="12" t="s">
        <v>2534</v>
      </c>
      <c r="E59" s="12" t="s">
        <v>2534</v>
      </c>
      <c r="F59" s="12" t="s">
        <v>2534</v>
      </c>
      <c r="G59" s="12" t="s">
        <v>2534</v>
      </c>
      <c r="H59" s="12" t="s">
        <v>2534</v>
      </c>
      <c r="I59" s="12" t="s">
        <v>2534</v>
      </c>
      <c r="J59" s="12" t="s">
        <v>2534</v>
      </c>
    </row>
    <row r="60" spans="2:10" ht="16.2" x14ac:dyDescent="0.35">
      <c r="B60" s="56"/>
      <c r="C60" s="195"/>
      <c r="D60" s="195"/>
      <c r="E60" s="195"/>
      <c r="F60" s="195"/>
      <c r="G60" s="195"/>
    </row>
    <row r="61" spans="2:10" ht="17.25" hidden="1" customHeight="1" x14ac:dyDescent="0.35">
      <c r="B61" s="337" t="s">
        <v>2162</v>
      </c>
      <c r="C61" s="337"/>
      <c r="D61" s="337"/>
      <c r="E61" s="337"/>
      <c r="F61" s="337"/>
      <c r="G61" s="337"/>
      <c r="H61" s="337"/>
      <c r="I61" s="337"/>
    </row>
    <row r="62" spans="2:10" ht="24" hidden="1" customHeight="1" x14ac:dyDescent="0.35">
      <c r="B62" s="353" t="s">
        <v>2163</v>
      </c>
      <c r="C62" s="353"/>
      <c r="D62" s="353"/>
      <c r="E62" s="353"/>
      <c r="F62" s="353"/>
      <c r="G62" s="353"/>
      <c r="H62" s="353"/>
      <c r="I62" s="353"/>
    </row>
    <row r="63" spans="2:10" ht="19.5" hidden="1" customHeight="1" x14ac:dyDescent="0.35">
      <c r="B63" s="337" t="s">
        <v>2164</v>
      </c>
      <c r="C63" s="337"/>
      <c r="D63" s="337"/>
      <c r="E63" s="337"/>
      <c r="F63" s="337"/>
      <c r="G63" s="337"/>
      <c r="H63" s="337"/>
      <c r="I63" s="337"/>
    </row>
    <row r="64" spans="2:10" ht="18.75" hidden="1" customHeight="1" x14ac:dyDescent="0.35">
      <c r="B64" s="354" t="s">
        <v>2165</v>
      </c>
      <c r="C64" s="354"/>
      <c r="D64" s="354"/>
      <c r="E64" s="354"/>
      <c r="F64" s="354"/>
      <c r="G64" s="354"/>
      <c r="H64" s="354"/>
      <c r="I64" s="354"/>
    </row>
    <row r="65" spans="2:7" s="56" customFormat="1" ht="16.8" hidden="1" thickBot="1" x14ac:dyDescent="0.35">
      <c r="B65" s="54"/>
      <c r="C65" s="54"/>
      <c r="D65" s="54"/>
      <c r="E65" s="54"/>
      <c r="F65" s="54"/>
      <c r="G65" s="54"/>
    </row>
    <row r="66" spans="2:7" s="56" customFormat="1" ht="18.600000000000001" x14ac:dyDescent="0.3">
      <c r="B66" s="193" t="s">
        <v>2218</v>
      </c>
      <c r="C66" s="12"/>
      <c r="D66" s="194"/>
      <c r="E66" s="12"/>
      <c r="F66" s="194"/>
      <c r="G66" s="12"/>
    </row>
    <row r="67" spans="2:7" s="56" customFormat="1" ht="16.2" x14ac:dyDescent="0.35">
      <c r="B67" s="333" t="s">
        <v>2361</v>
      </c>
      <c r="C67" s="333"/>
      <c r="D67" s="333"/>
      <c r="E67" s="12"/>
      <c r="F67" s="195"/>
      <c r="G67" s="12"/>
    </row>
    <row r="68" spans="2:7" ht="16.2" x14ac:dyDescent="0.3"/>
    <row r="69" spans="2:7" s="56" customFormat="1" ht="16.2" x14ac:dyDescent="0.3">
      <c r="B69" s="12"/>
      <c r="C69" s="12"/>
      <c r="D69" s="12"/>
      <c r="E69" s="12"/>
    </row>
    <row r="70" spans="2:7" s="56" customFormat="1" ht="16.2" x14ac:dyDescent="0.3">
      <c r="B70" s="12"/>
      <c r="C70" s="12"/>
      <c r="D70" s="12"/>
      <c r="E70" s="12"/>
    </row>
    <row r="71" spans="2:7" ht="16.2" x14ac:dyDescent="0.3"/>
    <row r="72" spans="2:7" s="56" customFormat="1" ht="16.2" x14ac:dyDescent="0.3">
      <c r="B72" s="12"/>
      <c r="C72" s="12"/>
      <c r="D72" s="12"/>
      <c r="E72" s="12"/>
    </row>
    <row r="73" spans="2:7" s="56" customFormat="1" ht="16.2" x14ac:dyDescent="0.3">
      <c r="B73" s="12"/>
      <c r="C73" s="12"/>
      <c r="D73" s="12"/>
      <c r="E73" s="12"/>
    </row>
    <row r="74" spans="2:7" ht="16.2" x14ac:dyDescent="0.3"/>
    <row r="75" spans="2:7" ht="16.2" x14ac:dyDescent="0.3"/>
    <row r="76" spans="2:7" ht="16.2" x14ac:dyDescent="0.3"/>
    <row r="77" spans="2:7" ht="16.2" x14ac:dyDescent="0.3"/>
    <row r="78" spans="2:7" ht="16.2" x14ac:dyDescent="0.3"/>
    <row r="79" spans="2:7" ht="16.2" x14ac:dyDescent="0.3"/>
    <row r="80" spans="2:7" ht="16.2" x14ac:dyDescent="0.3"/>
    <row r="81" spans="2:5" ht="16.2" x14ac:dyDescent="0.3"/>
    <row r="82" spans="2:5" ht="16.2" x14ac:dyDescent="0.3"/>
    <row r="83" spans="2:5" s="56" customFormat="1" ht="16.2" x14ac:dyDescent="0.3">
      <c r="B83" s="12"/>
      <c r="C83" s="12"/>
      <c r="D83" s="12"/>
      <c r="E83" s="12"/>
    </row>
    <row r="84" spans="2:5" ht="16.2" x14ac:dyDescent="0.3"/>
    <row r="85" spans="2:5" ht="16.2" x14ac:dyDescent="0.3"/>
    <row r="86" spans="2:5" ht="16.2" x14ac:dyDescent="0.3"/>
    <row r="87" spans="2:5" ht="16.2" x14ac:dyDescent="0.3"/>
    <row r="88" spans="2:5" ht="16.2" x14ac:dyDescent="0.3"/>
    <row r="89" spans="2:5" ht="16.2" x14ac:dyDescent="0.3"/>
    <row r="90" spans="2:5" ht="16.2" x14ac:dyDescent="0.3"/>
    <row r="91" spans="2:5" ht="15" customHeight="1" x14ac:dyDescent="0.3"/>
    <row r="92" spans="2:5" ht="15" customHeight="1" x14ac:dyDescent="0.3"/>
    <row r="93" spans="2:5" ht="16.2" x14ac:dyDescent="0.3"/>
    <row r="94" spans="2:5" ht="16.2" x14ac:dyDescent="0.3"/>
    <row r="95" spans="2:5" ht="18.75" customHeight="1" x14ac:dyDescent="0.3"/>
    <row r="96" spans="2:5" ht="16.2" x14ac:dyDescent="0.3"/>
    <row r="97" ht="16.2" x14ac:dyDescent="0.3"/>
    <row r="98" ht="16.2" x14ac:dyDescent="0.3"/>
    <row r="99" ht="16.2" x14ac:dyDescent="0.3"/>
    <row r="100" ht="16.2" x14ac:dyDescent="0.3"/>
    <row r="101" ht="16.2" x14ac:dyDescent="0.3"/>
    <row r="102" ht="16.2" x14ac:dyDescent="0.3"/>
    <row r="103" ht="16.2" x14ac:dyDescent="0.3"/>
    <row r="104" ht="16.2" x14ac:dyDescent="0.3"/>
    <row r="105" ht="16.2" x14ac:dyDescent="0.3"/>
    <row r="106" ht="16.2" x14ac:dyDescent="0.3"/>
    <row r="107" ht="16.2" x14ac:dyDescent="0.3"/>
    <row r="108" ht="16.2" x14ac:dyDescent="0.3"/>
    <row r="109" ht="16.2" x14ac:dyDescent="0.3"/>
    <row r="110" ht="16.2" x14ac:dyDescent="0.3"/>
    <row r="111" ht="16.2" x14ac:dyDescent="0.3"/>
    <row r="112" ht="16.2" x14ac:dyDescent="0.3"/>
    <row r="113" ht="16.2" x14ac:dyDescent="0.3"/>
    <row r="114" ht="16.2" x14ac:dyDescent="0.3"/>
    <row r="115" ht="16.2" x14ac:dyDescent="0.3"/>
    <row r="116" ht="16.2" x14ac:dyDescent="0.3"/>
  </sheetData>
  <mergeCells count="9">
    <mergeCell ref="B62:I62"/>
    <mergeCell ref="B63:I63"/>
    <mergeCell ref="B64:I64"/>
    <mergeCell ref="B67:D67"/>
    <mergeCell ref="D10:D13"/>
    <mergeCell ref="B16:E16"/>
    <mergeCell ref="B17:E17"/>
    <mergeCell ref="B18:E18"/>
    <mergeCell ref="B61:I61"/>
  </mergeCells>
  <dataValidations count="20">
    <dataValidation type="list" allowBlank="1" showInputMessage="1" showErrorMessage="1" promptTitle="Veuillez sélectionner le secteur" prompt="Veuillez sélectionner le secteur pertinent pour l'entreprise dans la liste" sqref="E42:E55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42:F55" xr:uid="{03DB06AD-5356-48E6-AF86-BD36AB1EF40E}"/>
    <dataValidation errorStyle="warning" allowBlank="1" showInputMessage="1" showErrorMessage="1" errorTitle="URL" error="Veuillez indiquer une URL" sqref="G42:H55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42:D55" xr:uid="{CB3B9251-12D5-4F96-BBCA-A761DAA6C149}"/>
    <dataValidation type="textLength" allowBlank="1" showInputMessage="1" showErrorMessage="1" errorTitle="Veuillez ne pas modifier" error="Veuillez ne pas modifier ces cellules" sqref="B58:C58 B57:G57 B16:E17 B19:C19 F58 B20 D20:E20 I41 B37:D38 B40:D40 E37:F40 B41 D41:G41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65:G67 B65:D66" xr:uid="{3A04F5EF-66E4-43AD-A539-8FA3BA9F198C}">
      <formula1>10000</formula1>
      <formula2>500000</formula2>
    </dataValidation>
    <dataValidation allowBlank="1" showInputMessage="1" showErrorMessage="1" promptTitle="Nom de l'entreprise" prompt="Saisissez le nom de l'entreprise ici_x000a__x000a_Veuillez vous abstenir d'utiliser des acronymes et indiquez le nom complet" sqref="B42:B55" xr:uid="{42A6D033-2055-45B6-94DB-C3843F45F704}"/>
    <dataValidation allowBlank="1" showInputMessage="1" showErrorMessage="1" promptTitle="Numéro d'identification" prompt="Veuillez indiquer le numéro d'identification de l'agence gouvernementale, si applicable" sqref="D21:D32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32" xr:uid="{5F2CD2D8-A157-47E5-A3F5-C3C3A71E1458}"/>
    <dataValidation allowBlank="1" showInputMessage="1" showErrorMessage="1" promptTitle="URL du registre" prompt="Veuillez indiquer l'URL directe vers le registre ou l'agence" sqref="J31:L31 D39" xr:uid="{FF61CD17-04D9-4E17-8201-8C3D36137BFF}"/>
    <dataValidation allowBlank="1" showInputMessage="1" showErrorMessage="1" promptTitle="Nom du registre" prompt="Veuillez saisir le nom du registre ou de l'agence" sqref="J30:L30 C39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9:L29 B39" xr:uid="{FC7A539E-0F6B-429E-8CD3-69786236AD39}"/>
    <dataValidation allowBlank="1" showInputMessage="1" showErrorMessage="1" promptTitle="Nom du Projet" prompt="Veuillez indiquer le nom du Projet._x000a__x000a_Veuillez vous abstenir d'utiliser des acronymes et indiquez le nom complet_x000a__x000a_" sqref="C59:J59 B59:B60" xr:uid="{28E7BA77-65D5-4785-9580-9EE9295D25F1}"/>
    <dataValidation type="whole" allowBlank="1" showInputMessage="1" showErrorMessage="1" errorTitle="Veuillez ne pas modifier" error="Veuillez ne pas modifier ces cellules" sqref="D58 B61:B64" xr:uid="{FDE65DF8-CA28-4BE2-AC49-6DAD21AF5E77}">
      <formula1>444</formula1>
      <formula2>445</formula2>
    </dataValidation>
    <dataValidation type="list" allowBlank="1" showInputMessage="1" showErrorMessage="1" sqref="F60" xr:uid="{DDDC6CD4-1998-4B24-880C-9DED458166FA}">
      <formula1>Simple_options_list</formula1>
    </dataValidation>
    <dataValidation type="list" allowBlank="1" showInputMessage="1" showErrorMessage="1" sqref="G60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58" xr:uid="{EF07BAD0-2F5A-4204-A46F-F594A3588E86}">
      <formula1>4</formula1>
      <formula2>5</formula2>
    </dataValidation>
    <dataValidation allowBlank="1" showInputMessage="1" showErrorMessage="1" errorTitle="Veuillez ne pas modifier" error="Veuillez ne pas modifier ces cellules" sqref="H41 B67:D67" xr:uid="{61CAE946-A4D7-4D88-A2EA-B59DF5431476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42:I55" xr:uid="{FE005BD3-F114-40C2-B7BB-6805E3DA760A}">
      <formula1>1</formula1>
      <formula2>2</formula2>
    </dataValidation>
    <dataValidation type="list" allowBlank="1" showInputMessage="1" showErrorMessage="1" sqref="C42:C55" xr:uid="{5B632419-A767-4DE0-8BA9-B8BB05BA6696}">
      <formula1>"&lt; Type d'entreprise &gt;,Société publique financière et Entreprise d'Etat,Privée"</formula1>
    </dataValidation>
  </dataValidations>
  <hyperlinks>
    <hyperlink ref="B14" r:id="rId1" xr:uid="{00000000-0004-0000-0300-000004000000}"/>
    <hyperlink ref="B63:G63" r:id="rId2" display="Pour la version la plus récente des modèles de données résumées, consultez https://eiti.org/fr/document/modele-donnees-resumees-itie" xr:uid="{720C091A-88D8-4AD8-A681-42225317FFF1}"/>
    <hyperlink ref="B62:G62" r:id="rId3" display="Vous voulez en savoir plus sur votre pays ? Vérifiez si votre pays met en œuvre la Norme ITIE en visitant https://eiti.org/countries" xr:uid="{B05B0465-C1F8-4E2C-B484-E8B1089F5DD4}"/>
    <hyperlink ref="B64:G64" r:id="rId4" display="Give us your feedback or report a conflict in the data! Write to us at  data@eiti.org" xr:uid="{89CD5C69-DD4F-4A10-A797-F37E54CCEA66}"/>
    <hyperlink ref="D39" r:id="rId5" xr:uid="{8CED3AD2-BF92-4AD7-96D1-2D7E7A2B55C6}"/>
  </hyperlinks>
  <pageMargins left="0.25" right="0.25" top="0.75" bottom="0.75" header="0.3" footer="0.3"/>
  <pageSetup paperSize="8" fitToHeight="0" orientation="landscape" horizontalDpi="2400" verticalDpi="2400" r:id="rId6"/>
  <drawing r:id="rId7"/>
  <tableParts count="3">
    <tablePart r:id="rId8"/>
    <tablePart r:id="rId9"/>
    <tablePart r:id="rId1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485DF7-0291-4282-9DA4-8B361737270D}">
          <x14:formula1>
            <xm:f>Listes!$AE$3:$AE$7</xm:f>
          </x14:formula1>
          <xm:sqref>C21:C32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88"/>
  <sheetViews>
    <sheetView showGridLines="0" topLeftCell="A42" zoomScale="85" zoomScaleNormal="85" workbookViewId="0">
      <selection activeCell="J56" sqref="J56"/>
    </sheetView>
  </sheetViews>
  <sheetFormatPr defaultColWidth="9.21875" defaultRowHeight="15" x14ac:dyDescent="0.35"/>
  <cols>
    <col min="1" max="1" width="3" style="195" customWidth="1"/>
    <col min="2" max="4" width="9.21875" style="195" hidden="1" customWidth="1"/>
    <col min="5" max="5" width="27.44140625" style="195" hidden="1" customWidth="1"/>
    <col min="6" max="6" width="38" style="195" customWidth="1"/>
    <col min="7" max="7" width="16.77734375" style="195" customWidth="1"/>
    <col min="8" max="8" width="57.44140625" style="195" customWidth="1"/>
    <col min="9" max="9" width="22.21875" style="195" customWidth="1"/>
    <col min="10" max="10" width="52.77734375" style="195" customWidth="1"/>
    <col min="11" max="11" width="11.21875" style="195" customWidth="1"/>
    <col min="12" max="12" width="2.77734375" style="195" customWidth="1"/>
    <col min="13" max="13" width="19.5546875" style="195" bestFit="1" customWidth="1"/>
    <col min="14" max="14" width="73.44140625" style="195" bestFit="1" customWidth="1"/>
    <col min="15" max="15" width="9.21875" style="195"/>
    <col min="16" max="16" width="9.21875" style="321"/>
    <col min="17" max="16384" width="9.21875" style="195"/>
  </cols>
  <sheetData>
    <row r="1" spans="6:16" s="12" customFormat="1" ht="15.75" hidden="1" customHeight="1" x14ac:dyDescent="0.3">
      <c r="P1" s="320"/>
    </row>
    <row r="2" spans="6:16" s="12" customFormat="1" ht="16.2" hidden="1" x14ac:dyDescent="0.3">
      <c r="P2" s="320"/>
    </row>
    <row r="3" spans="6:16" s="12" customFormat="1" ht="16.2" hidden="1" x14ac:dyDescent="0.3">
      <c r="N3" s="13" t="s">
        <v>2172</v>
      </c>
      <c r="P3" s="320"/>
    </row>
    <row r="4" spans="6:16" s="12" customFormat="1" ht="16.2" hidden="1" x14ac:dyDescent="0.3">
      <c r="N4" s="13" t="str">
        <f>Introduction!G4</f>
        <v>AAAA-MM-JJ</v>
      </c>
      <c r="P4" s="320"/>
    </row>
    <row r="5" spans="6:16" s="12" customFormat="1" ht="16.2" hidden="1" x14ac:dyDescent="0.3">
      <c r="P5" s="320"/>
    </row>
    <row r="6" spans="6:16" s="12" customFormat="1" ht="16.2" hidden="1" x14ac:dyDescent="0.3">
      <c r="P6" s="320"/>
    </row>
    <row r="7" spans="6:16" s="12" customFormat="1" ht="16.2" x14ac:dyDescent="0.3">
      <c r="P7" s="320" t="s">
        <v>2663</v>
      </c>
    </row>
    <row r="8" spans="6:16" s="12" customFormat="1" ht="16.2" x14ac:dyDescent="0.3">
      <c r="F8" s="15" t="s">
        <v>2095</v>
      </c>
      <c r="G8" s="74"/>
      <c r="H8" s="74"/>
      <c r="I8" s="74"/>
      <c r="J8" s="74"/>
      <c r="K8" s="74"/>
      <c r="L8" s="74"/>
      <c r="M8" s="74"/>
      <c r="N8" s="74"/>
      <c r="P8" s="320"/>
    </row>
    <row r="9" spans="6:16" s="12" customFormat="1" ht="21" customHeight="1" x14ac:dyDescent="0.3">
      <c r="F9" s="370" t="s">
        <v>2173</v>
      </c>
      <c r="G9" s="370"/>
      <c r="H9" s="370"/>
      <c r="I9" s="370"/>
      <c r="J9" s="370"/>
      <c r="K9" s="205"/>
      <c r="L9" s="205"/>
      <c r="M9" s="370"/>
      <c r="N9" s="370"/>
      <c r="P9" s="320"/>
    </row>
    <row r="10" spans="6:16" s="12" customFormat="1" ht="31.05" customHeight="1" x14ac:dyDescent="0.3">
      <c r="F10" s="371" t="s">
        <v>2343</v>
      </c>
      <c r="G10" s="371"/>
      <c r="H10" s="371"/>
      <c r="I10" s="371"/>
      <c r="J10" s="371"/>
      <c r="K10" s="206"/>
      <c r="L10" s="74"/>
      <c r="M10" s="361"/>
      <c r="N10" s="361"/>
      <c r="P10" s="320"/>
    </row>
    <row r="11" spans="6:16" s="12" customFormat="1" ht="29.25" customHeight="1" x14ac:dyDescent="0.3">
      <c r="F11" s="344" t="s">
        <v>2344</v>
      </c>
      <c r="G11" s="344"/>
      <c r="H11" s="344"/>
      <c r="I11" s="344"/>
      <c r="J11" s="344"/>
      <c r="K11" s="207"/>
      <c r="L11" s="74"/>
      <c r="M11" s="361"/>
      <c r="N11" s="361"/>
      <c r="P11" s="320"/>
    </row>
    <row r="12" spans="6:16" s="12" customFormat="1" ht="33.6" customHeight="1" x14ac:dyDescent="0.3">
      <c r="F12" s="344" t="s">
        <v>2345</v>
      </c>
      <c r="G12" s="344"/>
      <c r="H12" s="344"/>
      <c r="I12" s="344"/>
      <c r="J12" s="344"/>
      <c r="K12" s="207"/>
      <c r="L12" s="74"/>
      <c r="M12" s="361"/>
      <c r="N12" s="361"/>
      <c r="P12" s="320"/>
    </row>
    <row r="13" spans="6:16" s="12" customFormat="1" ht="36" customHeight="1" x14ac:dyDescent="0.3">
      <c r="F13" s="368" t="s">
        <v>2346</v>
      </c>
      <c r="G13" s="368"/>
      <c r="H13" s="368"/>
      <c r="I13" s="368"/>
      <c r="J13" s="368"/>
      <c r="K13" s="208"/>
      <c r="L13" s="74"/>
      <c r="M13" s="361"/>
      <c r="N13" s="361"/>
      <c r="P13" s="320"/>
    </row>
    <row r="14" spans="6:16" s="12" customFormat="1" ht="50.25" customHeight="1" x14ac:dyDescent="0.3">
      <c r="F14" s="369" t="s">
        <v>2347</v>
      </c>
      <c r="G14" s="369"/>
      <c r="H14" s="369"/>
      <c r="I14" s="369"/>
      <c r="J14" s="369"/>
      <c r="K14" s="209"/>
      <c r="L14" s="74"/>
      <c r="M14" s="361"/>
      <c r="N14" s="361"/>
      <c r="P14" s="320"/>
    </row>
    <row r="15" spans="6:16" s="12" customFormat="1" ht="33" customHeight="1" x14ac:dyDescent="0.3">
      <c r="F15" s="358" t="s">
        <v>2097</v>
      </c>
      <c r="G15" s="358"/>
      <c r="H15" s="358"/>
      <c r="I15" s="358"/>
      <c r="J15" s="358"/>
      <c r="K15" s="210"/>
      <c r="L15" s="74"/>
      <c r="M15" s="211"/>
      <c r="N15" s="211"/>
      <c r="P15" s="320"/>
    </row>
    <row r="16" spans="6:16" s="12" customFormat="1" ht="16.2" x14ac:dyDescent="0.35">
      <c r="F16" s="351" t="s">
        <v>2224</v>
      </c>
      <c r="G16" s="351"/>
      <c r="H16" s="351"/>
      <c r="I16" s="351"/>
      <c r="J16" s="351"/>
      <c r="K16" s="351"/>
      <c r="L16" s="351"/>
      <c r="M16" s="351"/>
      <c r="N16" s="351"/>
      <c r="P16" s="320"/>
    </row>
    <row r="17" spans="2:21" s="12" customFormat="1" ht="16.2" x14ac:dyDescent="0.3">
      <c r="P17" s="320"/>
    </row>
    <row r="18" spans="2:21" s="12" customFormat="1" ht="24" x14ac:dyDescent="0.35">
      <c r="F18" s="212" t="s">
        <v>2096</v>
      </c>
      <c r="G18" s="74"/>
      <c r="H18" s="213"/>
      <c r="I18" s="74"/>
      <c r="J18" s="213"/>
      <c r="K18" s="213"/>
      <c r="M18" s="214" t="s">
        <v>2098</v>
      </c>
      <c r="N18" s="215"/>
      <c r="P18" s="320"/>
    </row>
    <row r="19" spans="2:21" s="12" customFormat="1" ht="15.6" customHeight="1" x14ac:dyDescent="0.3">
      <c r="M19" s="363" t="s">
        <v>2515</v>
      </c>
      <c r="N19" s="364"/>
      <c r="P19" s="320"/>
    </row>
    <row r="20" spans="2:21" ht="16.2" x14ac:dyDescent="0.35">
      <c r="F20" s="360" t="s">
        <v>2348</v>
      </c>
      <c r="G20" s="360"/>
      <c r="H20" s="360"/>
      <c r="I20" s="360"/>
      <c r="J20" s="360"/>
      <c r="K20" s="273"/>
      <c r="M20" s="12"/>
      <c r="N20" s="12"/>
    </row>
    <row r="21" spans="2:21" ht="14.1" customHeight="1" x14ac:dyDescent="0.35">
      <c r="B21" s="216" t="s">
        <v>1401</v>
      </c>
      <c r="C21" s="216" t="s">
        <v>1402</v>
      </c>
      <c r="D21" s="216" t="s">
        <v>1403</v>
      </c>
      <c r="E21" s="216" t="s">
        <v>1404</v>
      </c>
      <c r="F21" s="195" t="s">
        <v>2100</v>
      </c>
      <c r="G21" s="195" t="s">
        <v>1463</v>
      </c>
      <c r="H21" s="217" t="s">
        <v>1351</v>
      </c>
      <c r="I21" s="195" t="s">
        <v>1407</v>
      </c>
      <c r="J21" s="195" t="s">
        <v>1352</v>
      </c>
      <c r="K21" s="195" t="s">
        <v>970</v>
      </c>
      <c r="M21" s="367" t="s">
        <v>2099</v>
      </c>
      <c r="N21" s="367"/>
    </row>
    <row r="22" spans="2:21" ht="42.75" customHeight="1" x14ac:dyDescent="0.35">
      <c r="B22" s="216" t="str">
        <f>IFERROR(VLOOKUP(Government_revenues_table[[#This Row],[Classification SFP]],Table6_GFS_codes_classification[],COLUMNS($F:F)+3,FALSE),"Do not enter data")</f>
        <v>Impôts (11E)</v>
      </c>
      <c r="C22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2" s="216" t="str">
        <f>IFERROR(VLOOKUP(Government_revenues_table[[#This Row],[Classification SFP]],Table6_GFS_codes_classification[],COLUMNS($F:H)+3,FALSE),"Do not enter data")</f>
        <v>Taxes sur les exportations (1152E)</v>
      </c>
      <c r="E22" s="216" t="str">
        <f>IFERROR(VLOOKUP(Government_revenues_table[[#This Row],[Classification SFP]],Table6_GFS_codes_classification[],COLUMNS($F:I)+3,FALSE),"Do not enter data")</f>
        <v>Taxes sur les exportations (1152E)</v>
      </c>
      <c r="F22" s="217" t="s">
        <v>1436</v>
      </c>
      <c r="G22" s="111" t="s">
        <v>2094</v>
      </c>
      <c r="H22" s="195" t="s">
        <v>2600</v>
      </c>
      <c r="I22" s="195" t="s">
        <v>2585</v>
      </c>
      <c r="J22" s="218">
        <v>1536750067407.7759</v>
      </c>
      <c r="K22" s="218" t="s">
        <v>1770</v>
      </c>
      <c r="M22" s="359" t="s">
        <v>2101</v>
      </c>
      <c r="N22" s="359"/>
    </row>
    <row r="23" spans="2:21" ht="15.6" customHeight="1" x14ac:dyDescent="0.35">
      <c r="B23" s="216" t="str">
        <f>IFERROR(VLOOKUP(Government_revenues_table[[#This Row],[Classification SFP]],Table6_GFS_codes_classification[],COLUMNS($F:F)+3,FALSE),"Do not enter data")</f>
        <v>Autre revenu (14E)</v>
      </c>
      <c r="C23" s="216" t="str">
        <f>IFERROR(VLOOKUP(Government_revenues_table[[#This Row],[Classification SFP]],Table6_GFS_codes_classification[],COLUMNS($F:G)+3,FALSE),"Do not enter data")</f>
        <v>Revenu dégagé de la propriété (141E)</v>
      </c>
      <c r="D23" s="216" t="str">
        <f>IFERROR(VLOOKUP(Government_revenues_table[[#This Row],[Classification SFP]],Table6_GFS_codes_classification[],COLUMNS($F:H)+3,FALSE),"Do not enter data")</f>
        <v>Loyers (1415E)</v>
      </c>
      <c r="E23" s="216" t="str">
        <f>IFERROR(VLOOKUP(Government_revenues_table[[#This Row],[Classification SFP]],Table6_GFS_codes_classification[],COLUMNS($F:I)+3,FALSE),"Do not enter data")</f>
        <v>Redevances (1415E1)</v>
      </c>
      <c r="F23" s="217" t="s">
        <v>1584</v>
      </c>
      <c r="G23" s="111" t="s">
        <v>2094</v>
      </c>
      <c r="H23" s="195" t="s">
        <v>2603</v>
      </c>
      <c r="I23" s="195" t="s">
        <v>2584</v>
      </c>
      <c r="J23" s="218">
        <v>1104393480887</v>
      </c>
      <c r="K23" s="218" t="s">
        <v>1770</v>
      </c>
      <c r="M23" s="359"/>
      <c r="N23" s="359"/>
    </row>
    <row r="24" spans="2:21" ht="14.1" customHeight="1" x14ac:dyDescent="0.35">
      <c r="B24" s="216" t="str">
        <f>IFERROR(VLOOKUP(Government_revenues_table[[#This Row],[Classification SFP]],Table6_GFS_codes_classification[],COLUMNS($F:F)+3,FALSE),"Do not enter data")</f>
        <v>Impôts (11E)</v>
      </c>
      <c r="C24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4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4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4" s="195" t="s">
        <v>1423</v>
      </c>
      <c r="G24" s="111" t="s">
        <v>2094</v>
      </c>
      <c r="H24" s="195" t="s">
        <v>2601</v>
      </c>
      <c r="I24" s="195" t="s">
        <v>2584</v>
      </c>
      <c r="J24" s="218">
        <v>712908416613</v>
      </c>
      <c r="K24" s="218" t="s">
        <v>1770</v>
      </c>
      <c r="M24" s="359"/>
      <c r="N24" s="359"/>
    </row>
    <row r="25" spans="2:21" ht="33.75" customHeight="1" x14ac:dyDescent="0.35">
      <c r="B25" s="216" t="str">
        <f>IFERROR(VLOOKUP(Government_revenues_table[[#This Row],[Classification SFP]],Table6_GFS_codes_classification[],COLUMNS($F:F)+3,FALSE),"Do not enter data")</f>
        <v>Impôts (11E)</v>
      </c>
      <c r="C25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5" s="216" t="str">
        <f>IFERROR(VLOOKUP(Government_revenues_table[[#This Row],[Classification SFP]],Table6_GFS_codes_classification[],COLUMNS($F:H)+3,FALSE),"Do not enter data")</f>
        <v>Taxes sur les exportations (1152E)</v>
      </c>
      <c r="E25" s="216" t="str">
        <f>IFERROR(VLOOKUP(Government_revenues_table[[#This Row],[Classification SFP]],Table6_GFS_codes_classification[],COLUMNS($F:I)+3,FALSE),"Do not enter data")</f>
        <v>Taxes sur les exportations (1152E)</v>
      </c>
      <c r="F25" s="217" t="s">
        <v>1436</v>
      </c>
      <c r="G25" s="111" t="s">
        <v>2094</v>
      </c>
      <c r="H25" s="195" t="s">
        <v>2607</v>
      </c>
      <c r="I25" s="195" t="s">
        <v>2590</v>
      </c>
      <c r="J25" s="218">
        <v>540641796357</v>
      </c>
      <c r="K25" s="218" t="s">
        <v>1770</v>
      </c>
      <c r="M25" s="359"/>
      <c r="N25" s="359"/>
    </row>
    <row r="26" spans="2:21" ht="27" customHeight="1" x14ac:dyDescent="0.35">
      <c r="B26" s="216" t="str">
        <f>IFERROR(VLOOKUP(Government_revenues_table[[#This Row],[Classification SFP]],Table6_GFS_codes_classification[],COLUMNS($F:F)+3,FALSE),"Do not enter data")</f>
        <v>Autre revenu (14E)</v>
      </c>
      <c r="C26" s="216" t="str">
        <f>IFERROR(VLOOKUP(Government_revenues_table[[#This Row],[Classification SFP]],Table6_GFS_codes_classification[],COLUMNS($F:G)+3,FALSE),"Do not enter data")</f>
        <v>Revenu dégagé de la propriété (141E)</v>
      </c>
      <c r="D26" s="216" t="str">
        <f>IFERROR(VLOOKUP(Government_revenues_table[[#This Row],[Classification SFP]],Table6_GFS_codes_classification[],COLUMNS($F:H)+3,FALSE),"Do not enter data")</f>
        <v>Loyers (1415E)</v>
      </c>
      <c r="E26" s="216" t="str">
        <f>IFERROR(VLOOKUP(Government_revenues_table[[#This Row],[Classification SFP]],Table6_GFS_codes_classification[],COLUMNS($F:I)+3,FALSE),"Do not enter data")</f>
        <v>Redevances (1415E1)</v>
      </c>
      <c r="F26" s="217" t="s">
        <v>1584</v>
      </c>
      <c r="G26" s="111" t="s">
        <v>2094</v>
      </c>
      <c r="H26" s="217" t="s">
        <v>2602</v>
      </c>
      <c r="I26" s="195" t="s">
        <v>2586</v>
      </c>
      <c r="J26" s="218">
        <v>445682396507</v>
      </c>
      <c r="K26" s="218" t="s">
        <v>1770</v>
      </c>
      <c r="M26" s="359"/>
      <c r="N26" s="359"/>
    </row>
    <row r="27" spans="2:21" ht="30" x14ac:dyDescent="0.35">
      <c r="B27" s="216" t="str">
        <f>IFERROR(VLOOKUP(Government_revenues_table[[#This Row],[Classification SFP]],Table6_GFS_codes_classification[],COLUMNS($F:F)+3,FALSE),"Do not enter data")</f>
        <v>Impôts (11E)</v>
      </c>
      <c r="C27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7" s="216" t="str">
        <f>IFERROR(VLOOKUP(Government_revenues_table[[#This Row],[Classification SFP]],Table6_GFS_codes_classification[],COLUMNS($F:H)+3,FALSE),"Do not enter data")</f>
        <v>Droits de douane et autres droits d’importation (1151E)</v>
      </c>
      <c r="E27" s="216" t="str">
        <f>IFERROR(VLOOKUP(Government_revenues_table[[#This Row],[Classification SFP]],Table6_GFS_codes_classification[],COLUMNS($F:I)+3,FALSE),"Do not enter data")</f>
        <v>Droits de douane et autres droits d’importation (1151E)</v>
      </c>
      <c r="F27" s="217" t="s">
        <v>1434</v>
      </c>
      <c r="G27" s="111" t="s">
        <v>2094</v>
      </c>
      <c r="H27" s="217" t="s">
        <v>2599</v>
      </c>
      <c r="I27" s="195" t="s">
        <v>2585</v>
      </c>
      <c r="J27" s="218">
        <v>1085397311690.5</v>
      </c>
      <c r="K27" s="218" t="s">
        <v>1770</v>
      </c>
      <c r="M27" s="365" t="s">
        <v>2350</v>
      </c>
      <c r="N27" s="365"/>
    </row>
    <row r="28" spans="2:21" x14ac:dyDescent="0.35">
      <c r="B28" s="216" t="str">
        <f>IFERROR(VLOOKUP(Government_revenues_table[[#This Row],[Classification SFP]],Table6_GFS_codes_classification[],COLUMNS($F:F)+3,FALSE),"Do not enter data")</f>
        <v>Autre revenu (14E)</v>
      </c>
      <c r="C28" s="216" t="str">
        <f>IFERROR(VLOOKUP(Government_revenues_table[[#This Row],[Classification SFP]],Table6_GFS_codes_classification[],COLUMNS($F:G)+3,FALSE),"Do not enter data")</f>
        <v>Revenu dégagé de la propriété (141E)</v>
      </c>
      <c r="D28" s="216" t="str">
        <f>IFERROR(VLOOKUP(Government_revenues_table[[#This Row],[Classification SFP]],Table6_GFS_codes_classification[],COLUMNS($F:H)+3,FALSE),"Do not enter data")</f>
        <v>Loyers (1415E)</v>
      </c>
      <c r="E28" s="216" t="str">
        <f>IFERROR(VLOOKUP(Government_revenues_table[[#This Row],[Classification SFP]],Table6_GFS_codes_classification[],COLUMNS($F:I)+3,FALSE),"Do not enter data")</f>
        <v>Autres paiements de loyer (1415E5)</v>
      </c>
      <c r="F28" s="217" t="s">
        <v>1421</v>
      </c>
      <c r="G28" s="111" t="s">
        <v>2094</v>
      </c>
      <c r="H28" s="217" t="s">
        <v>2591</v>
      </c>
      <c r="I28" s="195" t="s">
        <v>2582</v>
      </c>
      <c r="J28" s="218">
        <v>223010336818</v>
      </c>
      <c r="K28" s="218" t="s">
        <v>1770</v>
      </c>
      <c r="M28" s="366" t="s">
        <v>2351</v>
      </c>
      <c r="N28" s="366"/>
    </row>
    <row r="29" spans="2:21" ht="54.75" customHeight="1" thickBot="1" x14ac:dyDescent="0.4">
      <c r="B29" s="216" t="str">
        <f>IFERROR(VLOOKUP(Government_revenues_table[[#This Row],[Classification SFP]],Table6_GFS_codes_classification[],COLUMNS($F:F)+3,FALSE),"Do not enter data")</f>
        <v>Autre revenu (14E)</v>
      </c>
      <c r="C29" s="216" t="str">
        <f>IFERROR(VLOOKUP(Government_revenues_table[[#This Row],[Classification SFP]],Table6_GFS_codes_classification[],COLUMNS($F:G)+3,FALSE),"Do not enter data")</f>
        <v>Amendes, peines et forfaits (143E)</v>
      </c>
      <c r="D29" s="216" t="str">
        <f>IFERROR(VLOOKUP(Government_revenues_table[[#This Row],[Classification SFP]],Table6_GFS_codes_classification[],COLUMNS($F:H)+3,FALSE),"Do not enter data")</f>
        <v>Amendes, peines et forfaits(143E)</v>
      </c>
      <c r="E29" s="216" t="str">
        <f>IFERROR(VLOOKUP(Government_revenues_table[[#This Row],[Classification SFP]],Table6_GFS_codes_classification[],COLUMNS($F:I)+3,FALSE),"Do not enter data")</f>
        <v>Amendes, peines et forfaits (143E)</v>
      </c>
      <c r="F29" s="217" t="s">
        <v>1399</v>
      </c>
      <c r="G29" s="111" t="s">
        <v>2094</v>
      </c>
      <c r="H29" s="217" t="s">
        <v>2611</v>
      </c>
      <c r="I29" s="195" t="s">
        <v>2584</v>
      </c>
      <c r="J29" s="218">
        <v>175978534206</v>
      </c>
      <c r="K29" s="218" t="s">
        <v>1770</v>
      </c>
      <c r="M29" s="219"/>
      <c r="N29" s="219"/>
    </row>
    <row r="30" spans="2:21" ht="45" x14ac:dyDescent="0.35">
      <c r="B30" s="216" t="str">
        <f>IFERROR(VLOOKUP(Government_revenues_table[[#This Row],[Classification SFP]],Table6_GFS_codes_classification[],COLUMNS($F:F)+3,FALSE),"Do not enter data")</f>
        <v>Impôts (11E)</v>
      </c>
      <c r="C30" s="216" t="str">
        <f>IFERROR(VLOOKUP(Government_revenues_table[[#This Row],[Classification SFP]],Table6_GFS_codes_classification[],COLUMNS($F:G)+3,FALSE),"Do not enter data")</f>
        <v>Impôts sur les biens et services (114E)</v>
      </c>
      <c r="D30" s="216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30" s="216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30" s="217" t="s">
        <v>1502</v>
      </c>
      <c r="G30" s="111" t="s">
        <v>2094</v>
      </c>
      <c r="H30" s="217" t="s">
        <v>2596</v>
      </c>
      <c r="I30" s="195" t="s">
        <v>2584</v>
      </c>
      <c r="J30" s="218">
        <v>307035075596</v>
      </c>
      <c r="K30" s="218" t="s">
        <v>1770</v>
      </c>
      <c r="P30" s="362"/>
      <c r="Q30" s="362"/>
      <c r="R30" s="362"/>
      <c r="S30" s="362"/>
      <c r="T30" s="362"/>
      <c r="U30" s="362"/>
    </row>
    <row r="31" spans="2:21" ht="30" x14ac:dyDescent="0.35">
      <c r="B31" s="216" t="str">
        <f>IFERROR(VLOOKUP(Government_revenues_table[[#This Row],[Classification SFP]],Table6_GFS_codes_classification[],COLUMNS($F:F)+3,FALSE),"Do not enter data")</f>
        <v>Autre revenu (14E)</v>
      </c>
      <c r="C31" s="216" t="str">
        <f>IFERROR(VLOOKUP(Government_revenues_table[[#This Row],[Classification SFP]],Table6_GFS_codes_classification[],COLUMNS($F:G)+3,FALSE),"Do not enter data")</f>
        <v>Revenu dégagé de la propriété (141E)</v>
      </c>
      <c r="D31" s="216" t="str">
        <f>IFERROR(VLOOKUP(Government_revenues_table[[#This Row],[Classification SFP]],Table6_GFS_codes_classification[],COLUMNS($F:H)+3,FALSE),"Do not enter data")</f>
        <v>Dividendes (1412E)</v>
      </c>
      <c r="E31" s="216" t="str">
        <f>IFERROR(VLOOKUP(Government_revenues_table[[#This Row],[Classification SFP]],Table6_GFS_codes_classification[],COLUMNS($F:I)+3,FALSE),"Do not enter data")</f>
        <v>Provenant de la participation de l’État (1412E2)</v>
      </c>
      <c r="F31" s="217" t="s">
        <v>1414</v>
      </c>
      <c r="G31" s="111" t="s">
        <v>2094</v>
      </c>
      <c r="H31" s="217" t="s">
        <v>2608</v>
      </c>
      <c r="I31" s="195" t="s">
        <v>2586</v>
      </c>
      <c r="J31" s="218">
        <v>127703517233</v>
      </c>
      <c r="K31" s="218" t="s">
        <v>1770</v>
      </c>
    </row>
    <row r="32" spans="2:21" ht="30" x14ac:dyDescent="0.35">
      <c r="B32" s="216" t="str">
        <f>IFERROR(VLOOKUP(Government_revenues_table[[#This Row],[Classification SFP]],Table6_GFS_codes_classification[],COLUMNS($F:F)+3,FALSE),"Do not enter data")</f>
        <v>Impôts (11E)</v>
      </c>
      <c r="C32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32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2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2" s="217" t="s">
        <v>1423</v>
      </c>
      <c r="G32" s="111" t="s">
        <v>2094</v>
      </c>
      <c r="H32" s="217" t="s">
        <v>2594</v>
      </c>
      <c r="I32" s="195" t="s">
        <v>2584</v>
      </c>
      <c r="J32" s="218">
        <v>168756825461</v>
      </c>
      <c r="K32" s="218" t="s">
        <v>1770</v>
      </c>
    </row>
    <row r="33" spans="2:11" x14ac:dyDescent="0.35">
      <c r="B33" s="220" t="str">
        <f>IFERROR(VLOOKUP(Government_revenues_table[[#This Row],[Classification SFP]],Table6_GFS_codes_classification[],COLUMNS($F:F)+3,FALSE),"Do not enter data")</f>
        <v>Autre revenu (14E)</v>
      </c>
      <c r="C33" s="220" t="str">
        <f>IFERROR(VLOOKUP(Government_revenues_table[[#This Row],[Classification SFP]],Table6_GFS_codes_classification[],COLUMNS($F:G)+3,FALSE),"Do not enter data")</f>
        <v>Revenu dégagé de la propriété (141E)</v>
      </c>
      <c r="D33" s="220" t="str">
        <f>IFERROR(VLOOKUP(Government_revenues_table[[#This Row],[Classification SFP]],Table6_GFS_codes_classification[],COLUMNS($F:H)+3,FALSE),"Do not enter data")</f>
        <v>Loyers (1415E)</v>
      </c>
      <c r="E33" s="220" t="str">
        <f>IFERROR(VLOOKUP(Government_revenues_table[[#This Row],[Classification SFP]],Table6_GFS_codes_classification[],COLUMNS($F:I)+3,FALSE),"Do not enter data")</f>
        <v>Primes (1415E2)</v>
      </c>
      <c r="F33" s="217" t="s">
        <v>1417</v>
      </c>
      <c r="G33" s="111" t="s">
        <v>2094</v>
      </c>
      <c r="H33" s="217" t="s">
        <v>2609</v>
      </c>
      <c r="I33" s="195" t="s">
        <v>2589</v>
      </c>
      <c r="J33" s="218">
        <v>97959978253.719299</v>
      </c>
      <c r="K33" s="218" t="s">
        <v>1770</v>
      </c>
    </row>
    <row r="34" spans="2:11" ht="30" x14ac:dyDescent="0.35">
      <c r="B34" s="216" t="str">
        <f>IFERROR(VLOOKUP(Government_revenues_table[[#This Row],[Classification SFP]],Table6_GFS_codes_classification[],COLUMNS($F:F)+3,FALSE),"Do not enter data")</f>
        <v>Cotisations sociales (12E)</v>
      </c>
      <c r="C34" s="216" t="str">
        <f>IFERROR(VLOOKUP(Government_revenues_table[[#This Row],[Classification SFP]],Table6_GFS_codes_classification[],COLUMNS($F:G)+3,FALSE),"Do not enter data")</f>
        <v>Cotisations patronales à la sécurité sociale (1212E)</v>
      </c>
      <c r="D34" s="216" t="str">
        <f>IFERROR(VLOOKUP(Government_revenues_table[[#This Row],[Classification SFP]],Table6_GFS_codes_classification[],COLUMNS($F:H)+3,FALSE),"Do not enter data")</f>
        <v>Cotisations patronales à la sécurité sociale (1212E)</v>
      </c>
      <c r="E34" s="216" t="str">
        <f>IFERROR(VLOOKUP(Government_revenues_table[[#This Row],[Classification SFP]],Table6_GFS_codes_classification[],COLUMNS($F:I)+3,FALSE),"Do not enter data")</f>
        <v>Cotisations patronales à la sécurité sociale (1212E)</v>
      </c>
      <c r="F34" s="217" t="s">
        <v>1395</v>
      </c>
      <c r="G34" s="111" t="s">
        <v>2094</v>
      </c>
      <c r="H34" s="217" t="s">
        <v>2592</v>
      </c>
      <c r="I34" s="195" t="s">
        <v>2583</v>
      </c>
      <c r="J34" s="218">
        <v>155364514637</v>
      </c>
      <c r="K34" s="218" t="s">
        <v>1770</v>
      </c>
    </row>
    <row r="35" spans="2:11" x14ac:dyDescent="0.35">
      <c r="B35" s="216" t="str">
        <f>IFERROR(VLOOKUP(Government_revenues_table[[#This Row],[Classification SFP]],Table6_GFS_codes_classification[],COLUMNS($F:F)+3,FALSE),"Do not enter data")</f>
        <v>Autre revenu (14E)</v>
      </c>
      <c r="C35" s="216" t="str">
        <f>IFERROR(VLOOKUP(Government_revenues_table[[#This Row],[Classification SFP]],Table6_GFS_codes_classification[],COLUMNS($F:G)+3,FALSE),"Do not enter data")</f>
        <v>Amendes, peines et forfaits (143E)</v>
      </c>
      <c r="D35" s="216" t="str">
        <f>IFERROR(VLOOKUP(Government_revenues_table[[#This Row],[Classification SFP]],Table6_GFS_codes_classification[],COLUMNS($F:H)+3,FALSE),"Do not enter data")</f>
        <v>Amendes, peines et forfaits(143E)</v>
      </c>
      <c r="E35" s="216" t="str">
        <f>IFERROR(VLOOKUP(Government_revenues_table[[#This Row],[Classification SFP]],Table6_GFS_codes_classification[],COLUMNS($F:I)+3,FALSE),"Do not enter data")</f>
        <v>Amendes, peines et forfaits (143E)</v>
      </c>
      <c r="F35" s="217" t="s">
        <v>1399</v>
      </c>
      <c r="G35" s="111" t="s">
        <v>2094</v>
      </c>
      <c r="H35" s="217" t="s">
        <v>2598</v>
      </c>
      <c r="I35" s="195" t="s">
        <v>2585</v>
      </c>
      <c r="J35" s="218">
        <v>135131378571</v>
      </c>
      <c r="K35" s="218" t="s">
        <v>1770</v>
      </c>
    </row>
    <row r="36" spans="2:11" ht="30" x14ac:dyDescent="0.35">
      <c r="B36" s="216" t="str">
        <f>IFERROR(VLOOKUP(Government_revenues_table[[#This Row],[Classification SFP]],Table6_GFS_codes_classification[],COLUMNS($F:F)+3,FALSE),"Do not enter data")</f>
        <v>Autre revenu (14E)</v>
      </c>
      <c r="C36" s="216" t="str">
        <f>IFERROR(VLOOKUP(Government_revenues_table[[#This Row],[Classification SFP]],Table6_GFS_codes_classification[],COLUMNS($F:G)+3,FALSE),"Do not enter data")</f>
        <v>Revenu dégagé de la propriété (141E)</v>
      </c>
      <c r="D36" s="216" t="str">
        <f>IFERROR(VLOOKUP(Government_revenues_table[[#This Row],[Classification SFP]],Table6_GFS_codes_classification[],COLUMNS($F:H)+3,FALSE),"Do not enter data")</f>
        <v>Loyers (1415E)</v>
      </c>
      <c r="E36" s="216" t="str">
        <f>IFERROR(VLOOKUP(Government_revenues_table[[#This Row],[Classification SFP]],Table6_GFS_codes_classification[],COLUMNS($F:I)+3,FALSE),"Do not enter data")</f>
        <v>Primes (1415E2)</v>
      </c>
      <c r="F36" s="217" t="s">
        <v>1417</v>
      </c>
      <c r="G36" s="111" t="s">
        <v>2094</v>
      </c>
      <c r="H36" s="217" t="s">
        <v>2606</v>
      </c>
      <c r="I36" s="195" t="s">
        <v>2589</v>
      </c>
      <c r="J36" s="218">
        <v>31219494387</v>
      </c>
      <c r="K36" s="218" t="s">
        <v>1770</v>
      </c>
    </row>
    <row r="37" spans="2:11" x14ac:dyDescent="0.35">
      <c r="B37" s="216" t="str">
        <f>IFERROR(VLOOKUP(Government_revenues_table[[#This Row],[Classification SFP]],Table6_GFS_codes_classification[],COLUMNS($F:F)+3,FALSE),"Do not enter data")</f>
        <v>Autre revenu (14E)</v>
      </c>
      <c r="C37" s="216" t="str">
        <f>IFERROR(VLOOKUP(Government_revenues_table[[#This Row],[Classification SFP]],Table6_GFS_codes_classification[],COLUMNS($F:G)+3,FALSE),"Do not enter data")</f>
        <v>Revenu dégagé de la propriété (141E)</v>
      </c>
      <c r="D37" s="216" t="str">
        <f>IFERROR(VLOOKUP(Government_revenues_table[[#This Row],[Classification SFP]],Table6_GFS_codes_classification[],COLUMNS($F:H)+3,FALSE),"Do not enter data")</f>
        <v>Loyers (1415E)</v>
      </c>
      <c r="E37" s="216" t="str">
        <f>IFERROR(VLOOKUP(Government_revenues_table[[#This Row],[Classification SFP]],Table6_GFS_codes_classification[],COLUMNS($F:I)+3,FALSE),"Do not enter data")</f>
        <v>Redevances (1415E1)</v>
      </c>
      <c r="F37" s="217" t="s">
        <v>1584</v>
      </c>
      <c r="G37" s="111" t="s">
        <v>2094</v>
      </c>
      <c r="H37" s="217" t="s">
        <v>2610</v>
      </c>
      <c r="I37" s="195" t="s">
        <v>2586</v>
      </c>
      <c r="J37" s="218">
        <v>5710506756</v>
      </c>
      <c r="K37" s="218" t="s">
        <v>1770</v>
      </c>
    </row>
    <row r="38" spans="2:11" ht="45" x14ac:dyDescent="0.35">
      <c r="B38" s="216" t="str">
        <f>IFERROR(VLOOKUP(Government_revenues_table[[#This Row],[Classification SFP]],Table6_GFS_codes_classification[],COLUMNS($F:F)+3,FALSE),"Do not enter data")</f>
        <v>Impôts (11E)</v>
      </c>
      <c r="C38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8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8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8" s="217" t="s">
        <v>1555</v>
      </c>
      <c r="G38" s="111" t="s">
        <v>2094</v>
      </c>
      <c r="H38" s="217" t="s">
        <v>2612</v>
      </c>
      <c r="I38" s="195" t="s">
        <v>2589</v>
      </c>
      <c r="J38" s="218">
        <v>5323007533</v>
      </c>
      <c r="K38" s="218" t="s">
        <v>1770</v>
      </c>
    </row>
    <row r="39" spans="2:11" ht="30" x14ac:dyDescent="0.35">
      <c r="B39" s="216" t="str">
        <f>IFERROR(VLOOKUP(Government_revenues_table[[#This Row],[Classification SFP]],Table6_GFS_codes_classification[],COLUMNS($F:F)+3,FALSE),"Do not enter data")</f>
        <v>Cotisations sociales (12E)</v>
      </c>
      <c r="C39" s="216" t="str">
        <f>IFERROR(VLOOKUP(Government_revenues_table[[#This Row],[Classification SFP]],Table6_GFS_codes_classification[],COLUMNS($F:G)+3,FALSE),"Do not enter data")</f>
        <v>Cotisations patronales à la sécurité sociale (1212E)</v>
      </c>
      <c r="D39" s="216" t="str">
        <f>IFERROR(VLOOKUP(Government_revenues_table[[#This Row],[Classification SFP]],Table6_GFS_codes_classification[],COLUMNS($F:H)+3,FALSE),"Do not enter data")</f>
        <v>Cotisations patronales à la sécurité sociale (1212E)</v>
      </c>
      <c r="E39" s="216" t="str">
        <f>IFERROR(VLOOKUP(Government_revenues_table[[#This Row],[Classification SFP]],Table6_GFS_codes_classification[],COLUMNS($F:I)+3,FALSE),"Do not enter data")</f>
        <v>Cotisations patronales à la sécurité sociale (1212E)</v>
      </c>
      <c r="F39" s="217" t="s">
        <v>1395</v>
      </c>
      <c r="G39" s="111" t="s">
        <v>2094</v>
      </c>
      <c r="H39" s="217" t="s">
        <v>2605</v>
      </c>
      <c r="I39" s="195" t="s">
        <v>2588</v>
      </c>
      <c r="J39" s="218">
        <v>9207762771</v>
      </c>
      <c r="K39" s="218" t="s">
        <v>1770</v>
      </c>
    </row>
    <row r="40" spans="2:11" ht="30" x14ac:dyDescent="0.35">
      <c r="B40" s="216" t="str">
        <f>IFERROR(VLOOKUP(Government_revenues_table[[#This Row],[Classification SFP]],Table6_GFS_codes_classification[],COLUMNS($F:F)+3,FALSE),"Do not enter data")</f>
        <v>Impôts (11E)</v>
      </c>
      <c r="C40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40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0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0" s="217" t="s">
        <v>1423</v>
      </c>
      <c r="G40" s="111" t="s">
        <v>2094</v>
      </c>
      <c r="H40" s="217" t="s">
        <v>2593</v>
      </c>
      <c r="I40" s="195" t="s">
        <v>2584</v>
      </c>
      <c r="J40" s="218">
        <v>12482058752</v>
      </c>
      <c r="K40" s="218" t="s">
        <v>1770</v>
      </c>
    </row>
    <row r="41" spans="2:11" x14ac:dyDescent="0.35">
      <c r="B41" s="216" t="str">
        <f>IFERROR(VLOOKUP(Government_revenues_table[[#This Row],[Classification SFP]],Table6_GFS_codes_classification[],COLUMNS($F:F)+3,FALSE),"Do not enter data")</f>
        <v>Autre revenu (14E)</v>
      </c>
      <c r="C41" s="216" t="str">
        <f>IFERROR(VLOOKUP(Government_revenues_table[[#This Row],[Classification SFP]],Table6_GFS_codes_classification[],COLUMNS($F:G)+3,FALSE),"Do not enter data")</f>
        <v>Revenu dégagé de la propriété (141E)</v>
      </c>
      <c r="D41" s="216" t="str">
        <f>IFERROR(VLOOKUP(Government_revenues_table[[#This Row],[Classification SFP]],Table6_GFS_codes_classification[],COLUMNS($F:H)+3,FALSE),"Do not enter data")</f>
        <v>Loyers (1415E)</v>
      </c>
      <c r="E41" s="216" t="str">
        <f>IFERROR(VLOOKUP(Government_revenues_table[[#This Row],[Classification SFP]],Table6_GFS_codes_classification[],COLUMNS($F:I)+3,FALSE),"Do not enter data")</f>
        <v>Redevances (1415E1)</v>
      </c>
      <c r="F41" s="217" t="s">
        <v>1584</v>
      </c>
      <c r="G41" s="111" t="s">
        <v>2094</v>
      </c>
      <c r="H41" s="217" t="s">
        <v>2604</v>
      </c>
      <c r="I41" s="195" t="s">
        <v>2587</v>
      </c>
      <c r="J41" s="218">
        <v>4378713987</v>
      </c>
      <c r="K41" s="218" t="s">
        <v>1770</v>
      </c>
    </row>
    <row r="42" spans="2:11" ht="30" x14ac:dyDescent="0.35">
      <c r="B42" s="220"/>
      <c r="C42" s="220"/>
      <c r="D42" s="220"/>
      <c r="E42" s="220"/>
      <c r="F42" s="217" t="s">
        <v>1436</v>
      </c>
      <c r="G42" s="111" t="s">
        <v>2094</v>
      </c>
      <c r="H42" s="217" t="s">
        <v>2651</v>
      </c>
      <c r="I42" s="195" t="s">
        <v>2585</v>
      </c>
      <c r="J42" s="218">
        <v>34426516978</v>
      </c>
      <c r="K42" s="218" t="s">
        <v>1770</v>
      </c>
    </row>
    <row r="43" spans="2:11" ht="30" x14ac:dyDescent="0.35">
      <c r="B43" s="220"/>
      <c r="C43" s="220"/>
      <c r="D43" s="220"/>
      <c r="E43" s="220"/>
      <c r="F43" s="217" t="s">
        <v>1395</v>
      </c>
      <c r="G43" s="111" t="s">
        <v>2094</v>
      </c>
      <c r="H43" s="217" t="s">
        <v>2652</v>
      </c>
      <c r="I43" s="195" t="s">
        <v>2584</v>
      </c>
      <c r="J43" s="218">
        <v>331440702</v>
      </c>
      <c r="K43" s="218" t="s">
        <v>1770</v>
      </c>
    </row>
    <row r="44" spans="2:11" x14ac:dyDescent="0.35">
      <c r="B44" s="220"/>
      <c r="C44" s="220"/>
      <c r="D44" s="220"/>
      <c r="E44" s="220"/>
      <c r="F44" s="217" t="s">
        <v>1518</v>
      </c>
      <c r="G44" s="111" t="s">
        <v>2094</v>
      </c>
      <c r="H44" s="217" t="s">
        <v>2653</v>
      </c>
      <c r="I44" s="195" t="s">
        <v>2615</v>
      </c>
      <c r="J44" s="218">
        <v>8218362535</v>
      </c>
      <c r="K44" s="218" t="s">
        <v>1770</v>
      </c>
    </row>
    <row r="45" spans="2:11" x14ac:dyDescent="0.35">
      <c r="B45" s="220"/>
      <c r="C45" s="220"/>
      <c r="D45" s="220"/>
      <c r="E45" s="220"/>
      <c r="F45" s="217" t="s">
        <v>1518</v>
      </c>
      <c r="G45" s="111" t="s">
        <v>2094</v>
      </c>
      <c r="H45" s="217" t="s">
        <v>2654</v>
      </c>
      <c r="I45" s="195" t="s">
        <v>2614</v>
      </c>
      <c r="J45" s="218">
        <v>26854882824</v>
      </c>
      <c r="K45" s="218" t="s">
        <v>1770</v>
      </c>
    </row>
    <row r="46" spans="2:11" x14ac:dyDescent="0.35">
      <c r="B46" s="220"/>
      <c r="C46" s="220"/>
      <c r="D46" s="220"/>
      <c r="E46" s="220"/>
      <c r="F46" s="217" t="s">
        <v>1518</v>
      </c>
      <c r="G46" s="111" t="s">
        <v>2094</v>
      </c>
      <c r="H46" s="217" t="s">
        <v>2655</v>
      </c>
      <c r="I46" s="195" t="s">
        <v>2614</v>
      </c>
      <c r="J46" s="218">
        <v>3615027295</v>
      </c>
      <c r="K46" s="218" t="s">
        <v>1770</v>
      </c>
    </row>
    <row r="47" spans="2:11" x14ac:dyDescent="0.35">
      <c r="B47" s="220"/>
      <c r="C47" s="220"/>
      <c r="D47" s="220"/>
      <c r="E47" s="220"/>
      <c r="F47" s="217" t="s">
        <v>1584</v>
      </c>
      <c r="G47" s="111" t="s">
        <v>2094</v>
      </c>
      <c r="H47" s="217" t="s">
        <v>2656</v>
      </c>
      <c r="I47" s="195" t="s">
        <v>2582</v>
      </c>
      <c r="J47" s="218">
        <v>174626915925</v>
      </c>
      <c r="K47" s="218" t="s">
        <v>1770</v>
      </c>
    </row>
    <row r="48" spans="2:11" x14ac:dyDescent="0.35">
      <c r="B48" s="220"/>
      <c r="C48" s="220"/>
      <c r="D48" s="220"/>
      <c r="E48" s="220"/>
      <c r="F48" s="217" t="s">
        <v>1584</v>
      </c>
      <c r="G48" s="111" t="s">
        <v>2094</v>
      </c>
      <c r="H48" s="217" t="s">
        <v>2657</v>
      </c>
      <c r="I48" s="195" t="s">
        <v>2590</v>
      </c>
      <c r="J48" s="218">
        <v>19044741600</v>
      </c>
      <c r="K48" s="218" t="s">
        <v>1770</v>
      </c>
    </row>
    <row r="49" spans="2:16" ht="30" x14ac:dyDescent="0.35">
      <c r="B49" s="220"/>
      <c r="C49" s="220"/>
      <c r="D49" s="220"/>
      <c r="E49" s="220"/>
      <c r="F49" s="217" t="s">
        <v>1436</v>
      </c>
      <c r="G49" s="111" t="s">
        <v>2094</v>
      </c>
      <c r="H49" s="217" t="s">
        <v>2658</v>
      </c>
      <c r="I49" s="195" t="s">
        <v>2613</v>
      </c>
      <c r="J49" s="218">
        <v>243918.98730000001</v>
      </c>
      <c r="K49" s="218" t="s">
        <v>1770</v>
      </c>
    </row>
    <row r="50" spans="2:16" ht="30" x14ac:dyDescent="0.35">
      <c r="B50" s="220"/>
      <c r="C50" s="220"/>
      <c r="D50" s="220"/>
      <c r="E50" s="220"/>
      <c r="F50" s="217" t="s">
        <v>1584</v>
      </c>
      <c r="G50" s="111" t="s">
        <v>2094</v>
      </c>
      <c r="H50" s="217" t="s">
        <v>2659</v>
      </c>
      <c r="I50" s="195" t="s">
        <v>2613</v>
      </c>
      <c r="J50" s="218">
        <v>1548817110</v>
      </c>
      <c r="K50" s="218" t="s">
        <v>1770</v>
      </c>
    </row>
    <row r="51" spans="2:16" ht="30" x14ac:dyDescent="0.35">
      <c r="B51" s="220"/>
      <c r="C51" s="220"/>
      <c r="D51" s="220"/>
      <c r="E51" s="220"/>
      <c r="F51" s="217" t="s">
        <v>1584</v>
      </c>
      <c r="G51" s="111" t="s">
        <v>2094</v>
      </c>
      <c r="H51" s="217" t="s">
        <v>2660</v>
      </c>
      <c r="I51" s="195" t="s">
        <v>2613</v>
      </c>
      <c r="J51" s="218">
        <v>3060000000</v>
      </c>
      <c r="K51" s="218" t="s">
        <v>1770</v>
      </c>
    </row>
    <row r="52" spans="2:16" x14ac:dyDescent="0.35">
      <c r="B52" s="216"/>
      <c r="C52" s="216"/>
      <c r="D52" s="216"/>
      <c r="E52" s="216"/>
      <c r="F52" s="221"/>
      <c r="J52" s="218"/>
      <c r="K52" s="218"/>
    </row>
    <row r="53" spans="2:16" ht="15.6" thickBot="1" x14ac:dyDescent="0.4"/>
    <row r="54" spans="2:16" ht="16.8" thickBot="1" x14ac:dyDescent="0.4">
      <c r="I54" s="222" t="s">
        <v>2520</v>
      </c>
      <c r="J54" s="223">
        <f>SUMIF(Government_revenues_table[Devise],"USD",Government_revenues_table[Valeur des revenus])+(IFERROR(SUMIF(Government_revenues_table[Devise],"&lt;&gt;USD",Government_revenues_table[Valeur des revenus])/'Partie 1 - Présentation'!$E$51,0))</f>
        <v>836727094.07846701</v>
      </c>
      <c r="K54" s="282"/>
    </row>
    <row r="55" spans="2:16" ht="21" customHeight="1" thickBot="1" x14ac:dyDescent="0.4">
      <c r="J55" s="225"/>
    </row>
    <row r="56" spans="2:16" ht="16.8" thickBot="1" x14ac:dyDescent="0.4">
      <c r="I56" s="222" t="str">
        <f>"Total en "&amp;'Partie 1 - Présentation'!$E$50</f>
        <v>Total en GNF</v>
      </c>
      <c r="J56" s="319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7156762123311.9824</v>
      </c>
      <c r="K56" s="282"/>
    </row>
    <row r="60" spans="2:16" ht="24" x14ac:dyDescent="0.35">
      <c r="F60" s="226" t="s">
        <v>2353</v>
      </c>
      <c r="G60" s="214"/>
      <c r="H60" s="214"/>
      <c r="I60" s="214"/>
      <c r="J60" s="214"/>
      <c r="K60" s="214"/>
    </row>
    <row r="61" spans="2:16" x14ac:dyDescent="0.35">
      <c r="F61" s="227"/>
      <c r="G61" s="228"/>
      <c r="H61" s="228"/>
      <c r="I61" s="228"/>
      <c r="J61" s="229"/>
      <c r="K61" s="229"/>
      <c r="P61" s="321" t="s">
        <v>2661</v>
      </c>
    </row>
    <row r="62" spans="2:16" x14ac:dyDescent="0.35">
      <c r="F62" s="227"/>
      <c r="G62" s="228"/>
      <c r="H62" s="228"/>
      <c r="I62" s="228"/>
      <c r="J62" s="229"/>
      <c r="K62" s="229"/>
    </row>
    <row r="63" spans="2:16" x14ac:dyDescent="0.35">
      <c r="F63" s="227"/>
      <c r="G63" s="228"/>
      <c r="H63" s="228"/>
      <c r="I63" s="228"/>
      <c r="J63" s="229"/>
      <c r="K63" s="229"/>
      <c r="N63" s="283"/>
    </row>
    <row r="64" spans="2:16" x14ac:dyDescent="0.35">
      <c r="F64" s="227"/>
      <c r="G64" s="228" t="s">
        <v>2666</v>
      </c>
      <c r="H64" s="228"/>
      <c r="I64" s="228"/>
      <c r="J64" s="229"/>
      <c r="K64" s="229"/>
      <c r="N64" s="283"/>
      <c r="P64" s="321" t="s">
        <v>2662</v>
      </c>
    </row>
    <row r="65" spans="6:16" x14ac:dyDescent="0.35">
      <c r="F65" s="227"/>
      <c r="G65" s="228"/>
      <c r="H65" s="228"/>
      <c r="I65" s="228"/>
      <c r="J65" s="229"/>
      <c r="K65" s="229"/>
      <c r="P65" s="321" t="s">
        <v>2662</v>
      </c>
    </row>
    <row r="66" spans="6:16" x14ac:dyDescent="0.35">
      <c r="F66" s="227"/>
      <c r="G66" s="230" t="s">
        <v>1463</v>
      </c>
      <c r="H66" s="230" t="s">
        <v>1351</v>
      </c>
      <c r="I66" s="230" t="s">
        <v>1407</v>
      </c>
      <c r="J66" s="231" t="s">
        <v>2665</v>
      </c>
      <c r="K66" s="229"/>
    </row>
    <row r="67" spans="6:16" x14ac:dyDescent="0.35">
      <c r="F67" s="227"/>
      <c r="G67" s="228" t="s">
        <v>2349</v>
      </c>
      <c r="H67" s="232" t="s">
        <v>2595</v>
      </c>
      <c r="I67" s="232" t="s">
        <v>2584</v>
      </c>
      <c r="J67" s="233">
        <v>261080158508</v>
      </c>
      <c r="K67" s="229"/>
      <c r="P67" s="321" t="s">
        <v>2664</v>
      </c>
    </row>
    <row r="68" spans="6:16" x14ac:dyDescent="0.35">
      <c r="F68" s="227"/>
      <c r="G68" s="228" t="s">
        <v>2349</v>
      </c>
      <c r="H68" s="228" t="s">
        <v>2597</v>
      </c>
      <c r="I68" s="228" t="s">
        <v>2584</v>
      </c>
      <c r="J68" s="229">
        <v>183444592505</v>
      </c>
      <c r="K68" s="229"/>
      <c r="P68" s="321" t="s">
        <v>2664</v>
      </c>
    </row>
    <row r="69" spans="6:16" ht="15.6" thickBot="1" x14ac:dyDescent="0.4">
      <c r="F69" s="227"/>
      <c r="G69" s="324" t="s">
        <v>2352</v>
      </c>
      <c r="H69" s="324"/>
      <c r="I69" s="324"/>
      <c r="J69" s="325">
        <f>SUM(J67:J68)</f>
        <v>444524751013</v>
      </c>
      <c r="K69" s="229"/>
    </row>
    <row r="70" spans="6:16" ht="15.6" thickTop="1" x14ac:dyDescent="0.35">
      <c r="F70" s="227"/>
      <c r="G70" s="228"/>
      <c r="H70" s="228"/>
      <c r="I70" s="228"/>
      <c r="J70" s="229"/>
      <c r="K70" s="229"/>
      <c r="P70" s="321" t="s">
        <v>2662</v>
      </c>
    </row>
    <row r="71" spans="6:16" x14ac:dyDescent="0.35">
      <c r="F71" s="227"/>
      <c r="G71" s="228"/>
      <c r="H71" s="228"/>
      <c r="I71" s="228"/>
      <c r="J71" s="229"/>
      <c r="K71" s="229"/>
      <c r="P71" s="321" t="s">
        <v>2662</v>
      </c>
    </row>
    <row r="72" spans="6:16" x14ac:dyDescent="0.35">
      <c r="F72" s="227"/>
      <c r="G72" s="228"/>
      <c r="H72" s="228"/>
      <c r="I72" s="228"/>
      <c r="J72" s="229"/>
      <c r="K72" s="229"/>
      <c r="P72" s="321" t="s">
        <v>2662</v>
      </c>
    </row>
    <row r="73" spans="6:16" x14ac:dyDescent="0.35">
      <c r="F73" s="227"/>
      <c r="G73" s="228"/>
      <c r="H73" s="228"/>
      <c r="I73" s="228"/>
      <c r="J73" s="229"/>
      <c r="K73" s="229"/>
    </row>
    <row r="74" spans="6:16" x14ac:dyDescent="0.35">
      <c r="F74" s="227"/>
      <c r="G74" s="228"/>
      <c r="H74" s="228"/>
      <c r="I74" s="228"/>
      <c r="J74" s="229"/>
      <c r="K74" s="229"/>
    </row>
    <row r="75" spans="6:16" ht="18.75" customHeight="1" x14ac:dyDescent="0.35">
      <c r="F75" s="227"/>
      <c r="G75" s="228"/>
      <c r="H75" s="228"/>
      <c r="I75" s="228"/>
      <c r="J75" s="229"/>
      <c r="K75" s="229"/>
    </row>
    <row r="76" spans="6:16" ht="15.75" customHeight="1" x14ac:dyDescent="0.35">
      <c r="F76" s="227"/>
      <c r="G76" s="228"/>
      <c r="H76" s="228"/>
      <c r="I76" s="228"/>
      <c r="J76" s="229"/>
      <c r="K76" s="229"/>
    </row>
    <row r="77" spans="6:16" x14ac:dyDescent="0.35">
      <c r="F77" s="227"/>
      <c r="G77" s="228"/>
      <c r="H77" s="228"/>
      <c r="I77" s="228"/>
      <c r="J77" s="229"/>
      <c r="K77" s="229"/>
    </row>
    <row r="78" spans="6:16" x14ac:dyDescent="0.35">
      <c r="F78" s="227"/>
      <c r="G78" s="228"/>
      <c r="H78" s="228"/>
      <c r="I78" s="228"/>
      <c r="J78" s="229"/>
      <c r="K78" s="229"/>
    </row>
    <row r="79" spans="6:16" ht="16.2" x14ac:dyDescent="0.35">
      <c r="F79" s="41"/>
      <c r="G79" s="41"/>
      <c r="H79" s="41"/>
      <c r="I79" s="41"/>
      <c r="J79" s="41"/>
      <c r="K79" s="41"/>
    </row>
    <row r="80" spans="6:16" ht="15.75" customHeight="1" x14ac:dyDescent="0.35"/>
    <row r="82" spans="2:16" s="12" customFormat="1" ht="17.25" hidden="1" customHeight="1" thickBot="1" x14ac:dyDescent="0.4">
      <c r="B82" s="352" t="s">
        <v>2162</v>
      </c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P82" s="320"/>
    </row>
    <row r="83" spans="2:16" s="12" customFormat="1" ht="24" hidden="1" customHeight="1" thickBot="1" x14ac:dyDescent="0.4">
      <c r="B83" s="353" t="s">
        <v>2163</v>
      </c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P83" s="320"/>
    </row>
    <row r="84" spans="2:16" s="12" customFormat="1" ht="19.5" hidden="1" customHeight="1" thickBot="1" x14ac:dyDescent="0.4">
      <c r="B84" s="372" t="s">
        <v>2164</v>
      </c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P84" s="320"/>
    </row>
    <row r="85" spans="2:16" s="12" customFormat="1" ht="18.75" hidden="1" customHeight="1" x14ac:dyDescent="0.35">
      <c r="B85" s="373" t="s">
        <v>2165</v>
      </c>
      <c r="C85" s="373"/>
      <c r="D85" s="373"/>
      <c r="E85" s="373"/>
      <c r="F85" s="373"/>
      <c r="G85" s="373"/>
      <c r="H85" s="373"/>
      <c r="I85" s="373"/>
      <c r="J85" s="373"/>
      <c r="K85" s="373"/>
      <c r="L85" s="373"/>
      <c r="M85" s="373"/>
      <c r="N85" s="373"/>
      <c r="P85" s="320"/>
    </row>
    <row r="86" spans="2:16" s="56" customFormat="1" ht="16.8" thickBot="1" x14ac:dyDescent="0.35">
      <c r="B86" s="54"/>
      <c r="C86" s="54"/>
      <c r="D86" s="54"/>
      <c r="E86" s="54"/>
      <c r="F86" s="54"/>
      <c r="G86" s="54"/>
      <c r="P86" s="322"/>
    </row>
    <row r="87" spans="2:16" ht="18.600000000000001" x14ac:dyDescent="0.35">
      <c r="F87" s="193" t="s">
        <v>2218</v>
      </c>
      <c r="G87" s="12"/>
      <c r="H87" s="194"/>
      <c r="I87" s="12"/>
      <c r="J87" s="194"/>
      <c r="K87" s="194"/>
    </row>
    <row r="88" spans="2:16" ht="16.2" x14ac:dyDescent="0.35">
      <c r="F88" s="333" t="s">
        <v>2361</v>
      </c>
      <c r="G88" s="333"/>
      <c r="H88" s="333"/>
      <c r="I88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G31 F32:G43 G44:G46 F47:G52 F22:G30 I22:K52" name="Government revenues"/>
    <protectedRange algorithmName="SHA-512" hashValue="19r0bVvPR7yZA0UiYij7Tv1CBk3noIABvFePbLhCJ4nk3L6A+Fy+RdPPS3STf+a52x4pG2PQK4FAkXK9epnlIA==" saltValue="gQC4yrLvnbJqxYZ0KSEoZA==" spinCount="100000" sqref="F31" name="Government revenues_1"/>
    <protectedRange algorithmName="SHA-512" hashValue="19r0bVvPR7yZA0UiYij7Tv1CBk3noIABvFePbLhCJ4nk3L6A+Fy+RdPPS3STf+a52x4pG2PQK4FAkXK9epnlIA==" saltValue="gQC4yrLvnbJqxYZ0KSEoZA==" spinCount="100000" sqref="F44:F46" name="Government revenues_2"/>
  </protectedRanges>
  <mergeCells count="22">
    <mergeCell ref="F88:H88"/>
    <mergeCell ref="B82:N82"/>
    <mergeCell ref="B83:N83"/>
    <mergeCell ref="B84:N84"/>
    <mergeCell ref="B85:N85"/>
    <mergeCell ref="F9:J9"/>
    <mergeCell ref="M9:N9"/>
    <mergeCell ref="F10:J10"/>
    <mergeCell ref="F11:J11"/>
    <mergeCell ref="F12:J12"/>
    <mergeCell ref="F15:J15"/>
    <mergeCell ref="M22:N26"/>
    <mergeCell ref="F20:J20"/>
    <mergeCell ref="M10:N14"/>
    <mergeCell ref="P30:U30"/>
    <mergeCell ref="M19:N19"/>
    <mergeCell ref="M27:N27"/>
    <mergeCell ref="M28:N28"/>
    <mergeCell ref="M21:N21"/>
    <mergeCell ref="F16:N16"/>
    <mergeCell ref="F13:J13"/>
    <mergeCell ref="F14:J14"/>
  </mergeCells>
  <dataValidations count="12">
    <dataValidation type="whole" allowBlank="1" showInputMessage="1" showErrorMessage="1" errorTitle="Veuillez ne pas modifier" error="Veuillez ne pas modifier ces cellules" sqref="F87:H87 I87:N88 F79:N81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60:K61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88:H88" xr:uid="{21CBFACE-2704-4133-972F-EF1DBA32DD01}"/>
    <dataValidation type="whole" errorStyle="warning" allowBlank="1" showInputMessage="1" showErrorMessage="1" errorTitle="Veuillez ne pas remplir" error="Ces cellules seront complétées automatiquement" sqref="J54 J56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8 B82:B85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86:G86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52" xr:uid="{8DE4F693-69E2-42F7-86CA-588D29D470C2}">
      <formula1>0</formula1>
    </dataValidation>
    <dataValidation type="list" allowBlank="1" showInputMessage="1" showErrorMessage="1" sqref="F22:F52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52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84:G84" r:id="rId5" display="Pour la version la plus récente des modèles de données résumées, consultez https://eiti.org/fr/document/modele-donnees-resumees-itie" xr:uid="{59A1968A-B6B9-4C95-AB4B-10DEE6914D53}"/>
    <hyperlink ref="B83:G83" r:id="rId6" display="Vous voulez en savoir plus sur votre pays ? Vérifiez si votre pays met en œuvre la Norme ITIE en visitant https://eiti.org/countries" xr:uid="{274401AA-35F5-454A-A6FF-6CA674E2F027}"/>
    <hyperlink ref="B85:G85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B22:E52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G22:G52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K22:K52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déclarantes'!$B$21:$B$32</xm:f>
          </x14:formula1>
          <xm:sqref>I22:I52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165"/>
  <sheetViews>
    <sheetView showGridLines="0" zoomScale="70" zoomScaleNormal="70" workbookViewId="0">
      <selection activeCell="J15" sqref="J15"/>
    </sheetView>
  </sheetViews>
  <sheetFormatPr defaultColWidth="9.21875" defaultRowHeight="15" x14ac:dyDescent="0.35"/>
  <cols>
    <col min="1" max="1" width="3.77734375" style="195" customWidth="1"/>
    <col min="2" max="2" width="4.5546875" style="195" hidden="1" customWidth="1"/>
    <col min="3" max="3" width="17.21875" style="195" customWidth="1"/>
    <col min="4" max="4" width="18.21875" style="195" customWidth="1"/>
    <col min="5" max="6" width="19.21875" style="195" customWidth="1"/>
    <col min="7" max="7" width="23.5546875" style="195" customWidth="1"/>
    <col min="8" max="8" width="25.44140625" style="195" customWidth="1"/>
    <col min="9" max="9" width="20" style="195" customWidth="1"/>
    <col min="10" max="10" width="23" style="195" customWidth="1"/>
    <col min="11" max="11" width="27.5546875" style="195" customWidth="1"/>
    <col min="12" max="12" width="20" style="195" customWidth="1"/>
    <col min="13" max="13" width="9.21875" style="195"/>
    <col min="14" max="14" width="15.21875" style="195" customWidth="1"/>
    <col min="15" max="16" width="9.21875" style="195"/>
    <col min="17" max="33" width="15.77734375" style="195" customWidth="1"/>
    <col min="34" max="16384" width="9.21875" style="195"/>
  </cols>
  <sheetData>
    <row r="2" spans="2:14" ht="36.75" customHeight="1" x14ac:dyDescent="0.35">
      <c r="C2" s="15" t="s">
        <v>2354</v>
      </c>
      <c r="D2" s="234"/>
      <c r="E2" s="234"/>
      <c r="F2" s="235"/>
      <c r="G2" s="234"/>
      <c r="H2" s="234"/>
      <c r="I2" s="234"/>
      <c r="J2" s="234"/>
      <c r="K2" s="234"/>
      <c r="L2" s="234"/>
    </row>
    <row r="3" spans="2:14" ht="21" customHeight="1" x14ac:dyDescent="0.35">
      <c r="C3" s="370" t="s">
        <v>2173</v>
      </c>
      <c r="D3" s="370"/>
      <c r="E3" s="370"/>
      <c r="F3" s="370"/>
      <c r="G3" s="205"/>
      <c r="H3" s="205"/>
      <c r="I3" s="236"/>
      <c r="J3" s="205"/>
      <c r="K3" s="205"/>
      <c r="L3" s="205"/>
    </row>
    <row r="4" spans="2:14" ht="15.6" customHeight="1" x14ac:dyDescent="0.35">
      <c r="C4" s="374" t="s">
        <v>2355</v>
      </c>
      <c r="D4" s="374"/>
      <c r="E4" s="374"/>
      <c r="F4" s="374"/>
      <c r="G4" s="374"/>
      <c r="H4" s="237"/>
      <c r="I4" s="378"/>
      <c r="J4" s="378"/>
      <c r="K4" s="378"/>
      <c r="L4" s="234"/>
    </row>
    <row r="5" spans="2:14" ht="15.6" customHeight="1" x14ac:dyDescent="0.35">
      <c r="C5" s="374" t="s">
        <v>2356</v>
      </c>
      <c r="D5" s="374"/>
      <c r="E5" s="374"/>
      <c r="F5" s="374"/>
      <c r="G5" s="374"/>
      <c r="H5" s="237"/>
      <c r="I5" s="378"/>
      <c r="J5" s="378"/>
      <c r="K5" s="378"/>
      <c r="L5" s="234"/>
    </row>
    <row r="6" spans="2:14" ht="15.6" customHeight="1" x14ac:dyDescent="0.35">
      <c r="C6" s="374" t="s">
        <v>2357</v>
      </c>
      <c r="D6" s="374"/>
      <c r="E6" s="374"/>
      <c r="F6" s="374"/>
      <c r="G6" s="374"/>
      <c r="H6" s="237"/>
      <c r="I6" s="378"/>
      <c r="J6" s="378"/>
      <c r="K6" s="378"/>
      <c r="L6" s="234"/>
    </row>
    <row r="7" spans="2:14" ht="15.6" customHeight="1" x14ac:dyDescent="0.35">
      <c r="C7" s="374" t="s">
        <v>2358</v>
      </c>
      <c r="D7" s="374"/>
      <c r="E7" s="374"/>
      <c r="F7" s="374"/>
      <c r="G7" s="374"/>
      <c r="H7" s="237"/>
      <c r="I7" s="378"/>
      <c r="J7" s="378"/>
      <c r="K7" s="378"/>
      <c r="L7" s="234"/>
    </row>
    <row r="8" spans="2:14" ht="30" customHeight="1" x14ac:dyDescent="0.35">
      <c r="C8" s="374" t="s">
        <v>2359</v>
      </c>
      <c r="D8" s="374"/>
      <c r="E8" s="374"/>
      <c r="F8" s="374"/>
      <c r="G8" s="374"/>
      <c r="H8" s="237"/>
      <c r="I8" s="378"/>
      <c r="J8" s="378"/>
      <c r="K8" s="378"/>
      <c r="L8" s="234"/>
    </row>
    <row r="9" spans="2:14" ht="16.2" x14ac:dyDescent="0.35">
      <c r="C9" s="351" t="s">
        <v>2327</v>
      </c>
      <c r="D9" s="351"/>
      <c r="E9" s="351"/>
      <c r="F9" s="351"/>
      <c r="G9" s="351"/>
      <c r="H9" s="351"/>
      <c r="I9" s="351"/>
      <c r="J9" s="351"/>
      <c r="K9" s="351"/>
      <c r="L9" s="234"/>
    </row>
    <row r="11" spans="2:14" ht="24" x14ac:dyDescent="0.35">
      <c r="C11" s="375" t="s">
        <v>2360</v>
      </c>
      <c r="D11" s="375"/>
      <c r="E11" s="375"/>
      <c r="F11" s="375"/>
      <c r="G11" s="375"/>
      <c r="H11" s="375"/>
      <c r="I11" s="375"/>
      <c r="J11" s="375"/>
      <c r="K11" s="375"/>
    </row>
    <row r="12" spans="2:14" ht="14.25" customHeight="1" x14ac:dyDescent="0.35"/>
    <row r="13" spans="2:14" x14ac:dyDescent="0.35">
      <c r="C13" s="376" t="s">
        <v>2516</v>
      </c>
      <c r="D13" s="376"/>
      <c r="E13" s="376"/>
      <c r="F13" s="376"/>
      <c r="G13" s="376"/>
      <c r="H13" s="376"/>
      <c r="I13" s="376"/>
      <c r="J13" s="376"/>
      <c r="K13" s="377"/>
      <c r="L13" s="274"/>
      <c r="M13" s="274"/>
      <c r="N13" s="274"/>
    </row>
    <row r="14" spans="2:14" x14ac:dyDescent="0.35">
      <c r="B14" s="195" t="s">
        <v>1465</v>
      </c>
      <c r="C14" s="195" t="s">
        <v>1453</v>
      </c>
      <c r="D14" s="195" t="s">
        <v>1466</v>
      </c>
      <c r="E14" s="195" t="s">
        <v>1408</v>
      </c>
      <c r="F14" s="195" t="s">
        <v>1409</v>
      </c>
      <c r="G14" s="195" t="s">
        <v>1410</v>
      </c>
      <c r="H14" s="195" t="s">
        <v>1406</v>
      </c>
      <c r="I14" s="195" t="s">
        <v>1454</v>
      </c>
      <c r="J14" s="195" t="s">
        <v>1467</v>
      </c>
      <c r="K14" s="195" t="s">
        <v>2113</v>
      </c>
      <c r="L14" s="195" t="s">
        <v>2114</v>
      </c>
      <c r="M14" s="195" t="s">
        <v>2115</v>
      </c>
      <c r="N14" s="195" t="s">
        <v>1411</v>
      </c>
    </row>
    <row r="15" spans="2:14" ht="26.25" customHeight="1" x14ac:dyDescent="0.35">
      <c r="B15" s="195">
        <f>VLOOKUP(C15,Companies[],3,FALSE)</f>
        <v>882595283</v>
      </c>
      <c r="C15" s="195" t="s">
        <v>2569</v>
      </c>
      <c r="D15" s="195" t="s">
        <v>2582</v>
      </c>
      <c r="E15" s="217" t="s">
        <v>2591</v>
      </c>
      <c r="F15" s="195" t="s">
        <v>2519</v>
      </c>
      <c r="G15" s="195" t="s">
        <v>2519</v>
      </c>
      <c r="H15" s="195" t="s">
        <v>2650</v>
      </c>
      <c r="I15" s="195" t="s">
        <v>1770</v>
      </c>
      <c r="J15" s="238">
        <v>19780528494</v>
      </c>
      <c r="K15" s="195" t="s">
        <v>2519</v>
      </c>
      <c r="L15" s="195" t="s">
        <v>2649</v>
      </c>
      <c r="M15" s="195" t="s">
        <v>2649</v>
      </c>
    </row>
    <row r="16" spans="2:14" x14ac:dyDescent="0.35">
      <c r="B16" s="195">
        <f>VLOOKUP(C16,Companies[],3,FALSE)</f>
        <v>882595283</v>
      </c>
      <c r="C16" s="195" t="s">
        <v>2569</v>
      </c>
      <c r="D16" s="195" t="s">
        <v>2583</v>
      </c>
      <c r="E16" s="195" t="s">
        <v>2592</v>
      </c>
      <c r="F16" s="195" t="s">
        <v>2519</v>
      </c>
      <c r="G16" s="195" t="s">
        <v>2519</v>
      </c>
      <c r="H16" s="195" t="s">
        <v>2650</v>
      </c>
      <c r="I16" s="195" t="s">
        <v>1770</v>
      </c>
      <c r="J16" s="238">
        <v>5680676638</v>
      </c>
      <c r="K16" s="195" t="s">
        <v>2519</v>
      </c>
      <c r="L16" s="195" t="s">
        <v>2649</v>
      </c>
      <c r="M16" s="195" t="s">
        <v>2649</v>
      </c>
    </row>
    <row r="17" spans="2:13" x14ac:dyDescent="0.35">
      <c r="B17" s="195">
        <f>VLOOKUP(C17,Companies[],3,FALSE)</f>
        <v>882595283</v>
      </c>
      <c r="C17" s="195" t="s">
        <v>2569</v>
      </c>
      <c r="D17" s="195" t="s">
        <v>2584</v>
      </c>
      <c r="E17" s="195" t="s">
        <v>2593</v>
      </c>
      <c r="F17" s="195" t="s">
        <v>2519</v>
      </c>
      <c r="G17" s="195" t="s">
        <v>2519</v>
      </c>
      <c r="H17" s="195" t="s">
        <v>2650</v>
      </c>
      <c r="I17" s="195" t="s">
        <v>1770</v>
      </c>
      <c r="J17" s="238">
        <v>163072873</v>
      </c>
      <c r="K17" s="195" t="s">
        <v>2519</v>
      </c>
      <c r="L17" s="195" t="s">
        <v>2649</v>
      </c>
      <c r="M17" s="195" t="s">
        <v>2649</v>
      </c>
    </row>
    <row r="18" spans="2:13" x14ac:dyDescent="0.35">
      <c r="B18" s="195">
        <f>VLOOKUP(C18,Companies[],3,FALSE)</f>
        <v>882595283</v>
      </c>
      <c r="C18" s="195" t="s">
        <v>2569</v>
      </c>
      <c r="D18" s="195" t="s">
        <v>2584</v>
      </c>
      <c r="E18" s="195" t="s">
        <v>2594</v>
      </c>
      <c r="F18" s="195" t="s">
        <v>2519</v>
      </c>
      <c r="G18" s="195" t="s">
        <v>2519</v>
      </c>
      <c r="H18" s="195" t="s">
        <v>2650</v>
      </c>
      <c r="I18" s="195" t="s">
        <v>1770</v>
      </c>
      <c r="J18" s="238">
        <v>10911386333</v>
      </c>
      <c r="K18" s="195" t="s">
        <v>2519</v>
      </c>
      <c r="L18" s="195" t="s">
        <v>2649</v>
      </c>
      <c r="M18" s="195" t="s">
        <v>2649</v>
      </c>
    </row>
    <row r="19" spans="2:13" ht="30" x14ac:dyDescent="0.35">
      <c r="B19" s="195">
        <f>VLOOKUP(C19,Companies[],3,FALSE)</f>
        <v>882595283</v>
      </c>
      <c r="C19" s="195" t="s">
        <v>2569</v>
      </c>
      <c r="D19" s="195" t="s">
        <v>2584</v>
      </c>
      <c r="E19" s="217" t="s">
        <v>2596</v>
      </c>
      <c r="F19" s="195" t="s">
        <v>2519</v>
      </c>
      <c r="G19" s="195" t="s">
        <v>2519</v>
      </c>
      <c r="H19" s="195" t="s">
        <v>2650</v>
      </c>
      <c r="I19" s="195" t="s">
        <v>1770</v>
      </c>
      <c r="J19" s="238">
        <v>2541707355</v>
      </c>
      <c r="K19" s="195" t="s">
        <v>2519</v>
      </c>
      <c r="L19" s="195" t="s">
        <v>2649</v>
      </c>
      <c r="M19" s="195" t="s">
        <v>2649</v>
      </c>
    </row>
    <row r="20" spans="2:13" x14ac:dyDescent="0.35">
      <c r="B20" s="195">
        <f>VLOOKUP(C20,Companies[],3,FALSE)</f>
        <v>882595283</v>
      </c>
      <c r="C20" s="195" t="s">
        <v>2569</v>
      </c>
      <c r="D20" s="195" t="s">
        <v>2585</v>
      </c>
      <c r="E20" s="195" t="s">
        <v>2598</v>
      </c>
      <c r="F20" s="195" t="s">
        <v>2519</v>
      </c>
      <c r="G20" s="195" t="s">
        <v>2519</v>
      </c>
      <c r="H20" s="195" t="s">
        <v>2650</v>
      </c>
      <c r="I20" s="195" t="s">
        <v>1770</v>
      </c>
      <c r="J20" s="238">
        <v>388500000</v>
      </c>
      <c r="K20" s="195" t="s">
        <v>2519</v>
      </c>
      <c r="L20" s="195" t="s">
        <v>2649</v>
      </c>
      <c r="M20" s="195" t="s">
        <v>2649</v>
      </c>
    </row>
    <row r="21" spans="2:13" x14ac:dyDescent="0.35">
      <c r="B21" s="195">
        <f>VLOOKUP(C21,Companies[],3,FALSE)</f>
        <v>882595283</v>
      </c>
      <c r="C21" s="195" t="s">
        <v>2569</v>
      </c>
      <c r="D21" s="195" t="s">
        <v>2585</v>
      </c>
      <c r="E21" s="195" t="s">
        <v>2599</v>
      </c>
      <c r="F21" s="195" t="s">
        <v>2519</v>
      </c>
      <c r="G21" s="195" t="s">
        <v>2519</v>
      </c>
      <c r="H21" s="195" t="s">
        <v>2650</v>
      </c>
      <c r="I21" s="195" t="s">
        <v>1770</v>
      </c>
      <c r="J21" s="238">
        <v>6453850320</v>
      </c>
      <c r="K21" s="195" t="s">
        <v>2519</v>
      </c>
      <c r="L21" s="195" t="s">
        <v>2649</v>
      </c>
      <c r="M21" s="195" t="s">
        <v>2649</v>
      </c>
    </row>
    <row r="22" spans="2:13" x14ac:dyDescent="0.35">
      <c r="B22" s="195">
        <f>VLOOKUP(C22,Companies[],3,FALSE)</f>
        <v>882595283</v>
      </c>
      <c r="C22" s="195" t="s">
        <v>2569</v>
      </c>
      <c r="D22" s="195" t="s">
        <v>2585</v>
      </c>
      <c r="E22" s="195" t="s">
        <v>2600</v>
      </c>
      <c r="F22" s="195" t="s">
        <v>2519</v>
      </c>
      <c r="G22" s="195" t="s">
        <v>2519</v>
      </c>
      <c r="H22" s="195" t="s">
        <v>2650</v>
      </c>
      <c r="I22" s="195" t="s">
        <v>1770</v>
      </c>
      <c r="J22" s="238">
        <v>20842087585.999996</v>
      </c>
      <c r="K22" s="195" t="s">
        <v>2519</v>
      </c>
      <c r="L22" s="195" t="s">
        <v>2649</v>
      </c>
      <c r="M22" s="195" t="s">
        <v>2649</v>
      </c>
    </row>
    <row r="23" spans="2:13" x14ac:dyDescent="0.35">
      <c r="B23" s="195">
        <f>VLOOKUP(C23,Companies[],3,FALSE)</f>
        <v>703457069</v>
      </c>
      <c r="C23" s="195" t="s">
        <v>2570</v>
      </c>
      <c r="D23" s="195" t="s">
        <v>2582</v>
      </c>
      <c r="E23" s="195" t="s">
        <v>2591</v>
      </c>
      <c r="F23" s="195" t="s">
        <v>2519</v>
      </c>
      <c r="G23" s="195" t="s">
        <v>2519</v>
      </c>
      <c r="H23" s="195" t="s">
        <v>2650</v>
      </c>
      <c r="I23" s="195" t="s">
        <v>1770</v>
      </c>
      <c r="J23" s="238">
        <v>91752624885</v>
      </c>
      <c r="K23" s="195" t="s">
        <v>2519</v>
      </c>
      <c r="L23" s="195" t="s">
        <v>2649</v>
      </c>
      <c r="M23" s="195" t="s">
        <v>2649</v>
      </c>
    </row>
    <row r="24" spans="2:13" x14ac:dyDescent="0.35">
      <c r="B24" s="195">
        <f>VLOOKUP(C24,Companies[],3,FALSE)</f>
        <v>703457069</v>
      </c>
      <c r="C24" s="195" t="s">
        <v>2570</v>
      </c>
      <c r="D24" s="195" t="s">
        <v>2583</v>
      </c>
      <c r="E24" s="195" t="s">
        <v>2592</v>
      </c>
      <c r="F24" s="195" t="s">
        <v>2519</v>
      </c>
      <c r="G24" s="195" t="s">
        <v>2519</v>
      </c>
      <c r="H24" s="195" t="s">
        <v>2650</v>
      </c>
      <c r="I24" s="195" t="s">
        <v>1770</v>
      </c>
      <c r="J24" s="238">
        <v>11097606733</v>
      </c>
      <c r="K24" s="195" t="s">
        <v>2519</v>
      </c>
      <c r="L24" s="195" t="s">
        <v>2649</v>
      </c>
      <c r="M24" s="195" t="s">
        <v>2649</v>
      </c>
    </row>
    <row r="25" spans="2:13" x14ac:dyDescent="0.35">
      <c r="B25" s="195">
        <f>VLOOKUP(C25,Companies[],3,FALSE)</f>
        <v>703457069</v>
      </c>
      <c r="C25" s="195" t="s">
        <v>2570</v>
      </c>
      <c r="D25" s="195" t="s">
        <v>2584</v>
      </c>
      <c r="E25" s="195" t="s">
        <v>2601</v>
      </c>
      <c r="F25" s="195" t="s">
        <v>2519</v>
      </c>
      <c r="G25" s="195" t="s">
        <v>2519</v>
      </c>
      <c r="H25" s="195" t="s">
        <v>2650</v>
      </c>
      <c r="I25" s="195" t="s">
        <v>1770</v>
      </c>
      <c r="J25" s="238">
        <v>414750148667</v>
      </c>
      <c r="K25" s="195" t="s">
        <v>2519</v>
      </c>
      <c r="L25" s="195" t="s">
        <v>2649</v>
      </c>
      <c r="M25" s="195" t="s">
        <v>2649</v>
      </c>
    </row>
    <row r="26" spans="2:13" x14ac:dyDescent="0.35">
      <c r="B26" s="195">
        <f>VLOOKUP(C26,Companies[],3,FALSE)</f>
        <v>703457069</v>
      </c>
      <c r="C26" s="195" t="s">
        <v>2570</v>
      </c>
      <c r="D26" s="195" t="s">
        <v>2584</v>
      </c>
      <c r="E26" s="195" t="s">
        <v>2594</v>
      </c>
      <c r="F26" s="195" t="s">
        <v>2519</v>
      </c>
      <c r="G26" s="195" t="s">
        <v>2519</v>
      </c>
      <c r="H26" s="195" t="s">
        <v>2650</v>
      </c>
      <c r="I26" s="195" t="s">
        <v>1770</v>
      </c>
      <c r="J26" s="238">
        <v>28152920275</v>
      </c>
      <c r="K26" s="195" t="s">
        <v>2519</v>
      </c>
      <c r="L26" s="195" t="s">
        <v>2649</v>
      </c>
      <c r="M26" s="195" t="s">
        <v>2649</v>
      </c>
    </row>
    <row r="27" spans="2:13" x14ac:dyDescent="0.35">
      <c r="C27" s="195" t="s">
        <v>2570</v>
      </c>
      <c r="D27" s="195" t="s">
        <v>2585</v>
      </c>
      <c r="E27" s="195" t="s">
        <v>2598</v>
      </c>
      <c r="F27" s="195" t="s">
        <v>2519</v>
      </c>
      <c r="G27" s="195" t="s">
        <v>2519</v>
      </c>
      <c r="H27" s="195" t="s">
        <v>2650</v>
      </c>
      <c r="I27" s="195" t="s">
        <v>1770</v>
      </c>
      <c r="J27" s="238">
        <v>349999448</v>
      </c>
      <c r="K27" s="195" t="s">
        <v>2519</v>
      </c>
      <c r="L27" s="195" t="s">
        <v>2649</v>
      </c>
      <c r="M27" s="195" t="s">
        <v>2649</v>
      </c>
    </row>
    <row r="28" spans="2:13" x14ac:dyDescent="0.35">
      <c r="C28" s="195" t="s">
        <v>2570</v>
      </c>
      <c r="D28" s="195" t="s">
        <v>2585</v>
      </c>
      <c r="E28" s="195" t="s">
        <v>2599</v>
      </c>
      <c r="F28" s="195" t="s">
        <v>2519</v>
      </c>
      <c r="G28" s="195" t="s">
        <v>2519</v>
      </c>
      <c r="H28" s="195" t="s">
        <v>2650</v>
      </c>
      <c r="I28" s="195" t="s">
        <v>1770</v>
      </c>
      <c r="J28" s="238">
        <v>102831408338</v>
      </c>
      <c r="K28" s="195" t="s">
        <v>2519</v>
      </c>
      <c r="L28" s="195" t="s">
        <v>2649</v>
      </c>
      <c r="M28" s="195" t="s">
        <v>2649</v>
      </c>
    </row>
    <row r="29" spans="2:13" x14ac:dyDescent="0.35">
      <c r="C29" s="195" t="s">
        <v>2570</v>
      </c>
      <c r="D29" s="195" t="s">
        <v>2586</v>
      </c>
      <c r="E29" s="195" t="s">
        <v>2602</v>
      </c>
      <c r="F29" s="195" t="s">
        <v>2519</v>
      </c>
      <c r="G29" s="195" t="s">
        <v>2519</v>
      </c>
      <c r="H29" s="195" t="s">
        <v>2650</v>
      </c>
      <c r="I29" s="195" t="s">
        <v>1770</v>
      </c>
      <c r="J29" s="238">
        <v>445682396507</v>
      </c>
      <c r="K29" s="195" t="s">
        <v>2519</v>
      </c>
      <c r="L29" s="195" t="s">
        <v>2649</v>
      </c>
      <c r="M29" s="195" t="s">
        <v>2649</v>
      </c>
    </row>
    <row r="30" spans="2:13" x14ac:dyDescent="0.35">
      <c r="C30" s="195" t="s">
        <v>2571</v>
      </c>
      <c r="D30" s="195" t="s">
        <v>2582</v>
      </c>
      <c r="E30" s="195" t="s">
        <v>2591</v>
      </c>
      <c r="F30" s="195" t="s">
        <v>2519</v>
      </c>
      <c r="G30" s="195" t="s">
        <v>2519</v>
      </c>
      <c r="H30" s="195" t="s">
        <v>2650</v>
      </c>
      <c r="I30" s="195" t="s">
        <v>1770</v>
      </c>
      <c r="J30" s="238">
        <v>8444932853</v>
      </c>
      <c r="K30" s="195" t="s">
        <v>2519</v>
      </c>
      <c r="L30" s="195" t="s">
        <v>2649</v>
      </c>
      <c r="M30" s="195" t="s">
        <v>2649</v>
      </c>
    </row>
    <row r="31" spans="2:13" x14ac:dyDescent="0.35">
      <c r="C31" s="195" t="s">
        <v>2571</v>
      </c>
      <c r="D31" s="195" t="s">
        <v>2583</v>
      </c>
      <c r="E31" s="195" t="s">
        <v>2592</v>
      </c>
      <c r="F31" s="195" t="s">
        <v>2519</v>
      </c>
      <c r="G31" s="195" t="s">
        <v>2519</v>
      </c>
      <c r="H31" s="195" t="s">
        <v>2650</v>
      </c>
      <c r="I31" s="195" t="s">
        <v>1770</v>
      </c>
      <c r="J31" s="238">
        <v>5275727517</v>
      </c>
      <c r="K31" s="195" t="s">
        <v>2519</v>
      </c>
      <c r="L31" s="195" t="s">
        <v>2649</v>
      </c>
      <c r="M31" s="195" t="s">
        <v>2649</v>
      </c>
    </row>
    <row r="32" spans="2:13" x14ac:dyDescent="0.35">
      <c r="C32" s="195" t="s">
        <v>2571</v>
      </c>
      <c r="D32" s="195" t="s">
        <v>2584</v>
      </c>
      <c r="E32" s="195" t="s">
        <v>2594</v>
      </c>
      <c r="F32" s="195" t="s">
        <v>2519</v>
      </c>
      <c r="G32" s="195" t="s">
        <v>2519</v>
      </c>
      <c r="H32" s="195" t="s">
        <v>2650</v>
      </c>
      <c r="I32" s="195" t="s">
        <v>1770</v>
      </c>
      <c r="J32" s="238">
        <v>1753977087</v>
      </c>
      <c r="K32" s="195" t="s">
        <v>2519</v>
      </c>
      <c r="L32" s="195" t="s">
        <v>2649</v>
      </c>
      <c r="M32" s="195" t="s">
        <v>2649</v>
      </c>
    </row>
    <row r="33" spans="3:13" x14ac:dyDescent="0.35">
      <c r="C33" s="195" t="s">
        <v>2571</v>
      </c>
      <c r="D33" s="195" t="s">
        <v>2584</v>
      </c>
      <c r="E33" s="195" t="s">
        <v>2596</v>
      </c>
      <c r="F33" s="195" t="s">
        <v>2519</v>
      </c>
      <c r="G33" s="195" t="s">
        <v>2519</v>
      </c>
      <c r="H33" s="195" t="s">
        <v>2650</v>
      </c>
      <c r="I33" s="195" t="s">
        <v>1770</v>
      </c>
      <c r="J33" s="238">
        <v>11626656058</v>
      </c>
      <c r="K33" s="195" t="s">
        <v>2519</v>
      </c>
      <c r="L33" s="195" t="s">
        <v>2649</v>
      </c>
      <c r="M33" s="195" t="s">
        <v>2649</v>
      </c>
    </row>
    <row r="34" spans="3:13" x14ac:dyDescent="0.35">
      <c r="C34" s="195" t="s">
        <v>2571</v>
      </c>
      <c r="D34" s="195" t="s">
        <v>2585</v>
      </c>
      <c r="E34" s="195" t="s">
        <v>2599</v>
      </c>
      <c r="F34" s="195" t="s">
        <v>2519</v>
      </c>
      <c r="G34" s="195" t="s">
        <v>2519</v>
      </c>
      <c r="H34" s="195" t="s">
        <v>2650</v>
      </c>
      <c r="I34" s="195" t="s">
        <v>1770</v>
      </c>
      <c r="J34" s="238">
        <v>11135376534</v>
      </c>
      <c r="K34" s="195" t="s">
        <v>2519</v>
      </c>
      <c r="L34" s="195" t="s">
        <v>2649</v>
      </c>
      <c r="M34" s="195" t="s">
        <v>2649</v>
      </c>
    </row>
    <row r="35" spans="3:13" x14ac:dyDescent="0.35">
      <c r="C35" s="195" t="s">
        <v>2572</v>
      </c>
      <c r="D35" s="195" t="s">
        <v>2583</v>
      </c>
      <c r="E35" s="195" t="s">
        <v>2592</v>
      </c>
      <c r="F35" s="195" t="s">
        <v>2519</v>
      </c>
      <c r="G35" s="195" t="s">
        <v>2519</v>
      </c>
      <c r="H35" s="195" t="s">
        <v>2650</v>
      </c>
      <c r="I35" s="195" t="s">
        <v>1770</v>
      </c>
      <c r="J35" s="238">
        <v>9149021152</v>
      </c>
      <c r="K35" s="195" t="s">
        <v>2519</v>
      </c>
      <c r="L35" s="195" t="s">
        <v>2649</v>
      </c>
      <c r="M35" s="195" t="s">
        <v>2649</v>
      </c>
    </row>
    <row r="36" spans="3:13" x14ac:dyDescent="0.35">
      <c r="C36" s="195" t="s">
        <v>2572</v>
      </c>
      <c r="D36" s="195" t="s">
        <v>2584</v>
      </c>
      <c r="E36" s="195" t="s">
        <v>2594</v>
      </c>
      <c r="F36" s="195" t="s">
        <v>2519</v>
      </c>
      <c r="G36" s="195" t="s">
        <v>2519</v>
      </c>
      <c r="H36" s="195" t="s">
        <v>2650</v>
      </c>
      <c r="I36" s="195" t="s">
        <v>1770</v>
      </c>
      <c r="J36" s="238">
        <v>1522399558</v>
      </c>
      <c r="K36" s="195" t="s">
        <v>2519</v>
      </c>
      <c r="L36" s="195" t="s">
        <v>2649</v>
      </c>
      <c r="M36" s="195" t="s">
        <v>2649</v>
      </c>
    </row>
    <row r="37" spans="3:13" x14ac:dyDescent="0.35">
      <c r="C37" s="195" t="s">
        <v>2572</v>
      </c>
      <c r="D37" s="195" t="s">
        <v>2584</v>
      </c>
      <c r="E37" s="195" t="s">
        <v>2603</v>
      </c>
      <c r="F37" s="195" t="s">
        <v>2519</v>
      </c>
      <c r="G37" s="195" t="s">
        <v>2519</v>
      </c>
      <c r="H37" s="195" t="s">
        <v>2650</v>
      </c>
      <c r="I37" s="195" t="s">
        <v>1770</v>
      </c>
      <c r="J37" s="238">
        <v>149508897178</v>
      </c>
      <c r="K37" s="195" t="s">
        <v>2519</v>
      </c>
      <c r="L37" s="195" t="s">
        <v>2649</v>
      </c>
      <c r="M37" s="195" t="s">
        <v>2649</v>
      </c>
    </row>
    <row r="38" spans="3:13" x14ac:dyDescent="0.35">
      <c r="C38" s="195" t="s">
        <v>2572</v>
      </c>
      <c r="D38" s="195" t="s">
        <v>2585</v>
      </c>
      <c r="E38" s="195" t="s">
        <v>2598</v>
      </c>
      <c r="F38" s="195" t="s">
        <v>2519</v>
      </c>
      <c r="G38" s="195" t="s">
        <v>2519</v>
      </c>
      <c r="H38" s="195" t="s">
        <v>2650</v>
      </c>
      <c r="I38" s="195" t="s">
        <v>1770</v>
      </c>
      <c r="J38" s="238">
        <v>2015235000</v>
      </c>
      <c r="K38" s="195" t="s">
        <v>2519</v>
      </c>
      <c r="L38" s="195" t="s">
        <v>2649</v>
      </c>
      <c r="M38" s="195" t="s">
        <v>2649</v>
      </c>
    </row>
    <row r="39" spans="3:13" x14ac:dyDescent="0.35">
      <c r="C39" s="195" t="s">
        <v>2572</v>
      </c>
      <c r="D39" s="195" t="s">
        <v>2585</v>
      </c>
      <c r="E39" s="195" t="s">
        <v>2599</v>
      </c>
      <c r="F39" s="195" t="s">
        <v>2519</v>
      </c>
      <c r="G39" s="195" t="s">
        <v>2519</v>
      </c>
      <c r="H39" s="195" t="s">
        <v>2650</v>
      </c>
      <c r="I39" s="195" t="s">
        <v>1770</v>
      </c>
      <c r="J39" s="238">
        <v>6260457323</v>
      </c>
      <c r="K39" s="195" t="s">
        <v>2519</v>
      </c>
      <c r="L39" s="195" t="s">
        <v>2649</v>
      </c>
      <c r="M39" s="195" t="s">
        <v>2649</v>
      </c>
    </row>
    <row r="40" spans="3:13" x14ac:dyDescent="0.35">
      <c r="C40" s="195" t="s">
        <v>2572</v>
      </c>
      <c r="D40" s="195" t="s">
        <v>2585</v>
      </c>
      <c r="E40" s="195" t="s">
        <v>2600</v>
      </c>
      <c r="F40" s="195" t="s">
        <v>2519</v>
      </c>
      <c r="G40" s="195" t="s">
        <v>2519</v>
      </c>
      <c r="H40" s="195" t="s">
        <v>2650</v>
      </c>
      <c r="I40" s="195" t="s">
        <v>1770</v>
      </c>
      <c r="J40" s="238">
        <v>163464209234</v>
      </c>
      <c r="K40" s="195" t="s">
        <v>2519</v>
      </c>
      <c r="L40" s="195" t="s">
        <v>2649</v>
      </c>
      <c r="M40" s="195" t="s">
        <v>2649</v>
      </c>
    </row>
    <row r="41" spans="3:13" x14ac:dyDescent="0.35">
      <c r="C41" s="195" t="s">
        <v>2572</v>
      </c>
      <c r="D41" s="195" t="s">
        <v>2587</v>
      </c>
      <c r="E41" s="195" t="s">
        <v>2604</v>
      </c>
      <c r="F41" s="195" t="s">
        <v>2519</v>
      </c>
      <c r="G41" s="195" t="s">
        <v>2519</v>
      </c>
      <c r="H41" s="195" t="s">
        <v>2650</v>
      </c>
      <c r="I41" s="195" t="s">
        <v>1770</v>
      </c>
      <c r="J41" s="238">
        <v>151097215</v>
      </c>
      <c r="K41" s="195" t="s">
        <v>2519</v>
      </c>
      <c r="L41" s="195" t="s">
        <v>2649</v>
      </c>
      <c r="M41" s="195" t="s">
        <v>2649</v>
      </c>
    </row>
    <row r="42" spans="3:13" x14ac:dyDescent="0.35">
      <c r="C42" s="195" t="s">
        <v>2572</v>
      </c>
      <c r="D42" s="195" t="s">
        <v>2588</v>
      </c>
      <c r="E42" s="195" t="s">
        <v>2605</v>
      </c>
      <c r="F42" s="195" t="s">
        <v>2519</v>
      </c>
      <c r="G42" s="195" t="s">
        <v>2519</v>
      </c>
      <c r="H42" s="195" t="s">
        <v>2650</v>
      </c>
      <c r="I42" s="195" t="s">
        <v>1770</v>
      </c>
      <c r="J42" s="238">
        <v>1009114459</v>
      </c>
      <c r="K42" s="195" t="s">
        <v>2519</v>
      </c>
      <c r="L42" s="195" t="s">
        <v>2649</v>
      </c>
      <c r="M42" s="195" t="s">
        <v>2649</v>
      </c>
    </row>
    <row r="43" spans="3:13" x14ac:dyDescent="0.35">
      <c r="C43" s="195" t="s">
        <v>2572</v>
      </c>
      <c r="D43" s="195" t="s">
        <v>2589</v>
      </c>
      <c r="E43" s="195" t="s">
        <v>2606</v>
      </c>
      <c r="F43" s="195" t="s">
        <v>2519</v>
      </c>
      <c r="G43" s="195" t="s">
        <v>2519</v>
      </c>
      <c r="H43" s="195" t="s">
        <v>2650</v>
      </c>
      <c r="I43" s="195" t="s">
        <v>1770</v>
      </c>
      <c r="J43" s="238">
        <v>11579927057</v>
      </c>
      <c r="K43" s="195" t="s">
        <v>2519</v>
      </c>
      <c r="L43" s="195" t="s">
        <v>2649</v>
      </c>
      <c r="M43" s="195" t="s">
        <v>2649</v>
      </c>
    </row>
    <row r="44" spans="3:13" x14ac:dyDescent="0.35">
      <c r="C44" s="195" t="s">
        <v>2573</v>
      </c>
      <c r="D44" s="195" t="s">
        <v>2582</v>
      </c>
      <c r="E44" s="195" t="s">
        <v>2591</v>
      </c>
      <c r="F44" s="195" t="s">
        <v>2519</v>
      </c>
      <c r="G44" s="195" t="s">
        <v>2519</v>
      </c>
      <c r="H44" s="195" t="s">
        <v>2650</v>
      </c>
      <c r="I44" s="195" t="s">
        <v>1770</v>
      </c>
      <c r="J44" s="238">
        <v>98435745418</v>
      </c>
      <c r="K44" s="195" t="s">
        <v>2519</v>
      </c>
      <c r="L44" s="195" t="s">
        <v>2649</v>
      </c>
      <c r="M44" s="195" t="s">
        <v>2649</v>
      </c>
    </row>
    <row r="45" spans="3:13" x14ac:dyDescent="0.35">
      <c r="C45" s="195" t="s">
        <v>2573</v>
      </c>
      <c r="D45" s="195" t="s">
        <v>2583</v>
      </c>
      <c r="E45" s="195" t="s">
        <v>2592</v>
      </c>
      <c r="F45" s="195" t="s">
        <v>2519</v>
      </c>
      <c r="G45" s="195" t="s">
        <v>2519</v>
      </c>
      <c r="H45" s="195" t="s">
        <v>2650</v>
      </c>
      <c r="I45" s="195" t="s">
        <v>1770</v>
      </c>
      <c r="J45" s="238">
        <v>2498654547</v>
      </c>
      <c r="K45" s="195" t="s">
        <v>2519</v>
      </c>
      <c r="L45" s="195" t="s">
        <v>2649</v>
      </c>
      <c r="M45" s="195" t="s">
        <v>2649</v>
      </c>
    </row>
    <row r="46" spans="3:13" x14ac:dyDescent="0.35">
      <c r="C46" s="195" t="s">
        <v>2573</v>
      </c>
      <c r="D46" s="195" t="s">
        <v>2584</v>
      </c>
      <c r="E46" s="195" t="s">
        <v>2601</v>
      </c>
      <c r="F46" s="195" t="s">
        <v>2519</v>
      </c>
      <c r="G46" s="195" t="s">
        <v>2519</v>
      </c>
      <c r="H46" s="195" t="s">
        <v>2650</v>
      </c>
      <c r="I46" s="195" t="s">
        <v>1770</v>
      </c>
      <c r="J46" s="238">
        <v>42650000000</v>
      </c>
      <c r="K46" s="195" t="s">
        <v>2519</v>
      </c>
      <c r="L46" s="195" t="s">
        <v>2649</v>
      </c>
      <c r="M46" s="195" t="s">
        <v>2649</v>
      </c>
    </row>
    <row r="47" spans="3:13" x14ac:dyDescent="0.35">
      <c r="C47" s="195" t="s">
        <v>2573</v>
      </c>
      <c r="D47" s="195" t="s">
        <v>2584</v>
      </c>
      <c r="E47" s="195" t="s">
        <v>2594</v>
      </c>
      <c r="F47" s="195" t="s">
        <v>2519</v>
      </c>
      <c r="G47" s="195" t="s">
        <v>2519</v>
      </c>
      <c r="H47" s="195" t="s">
        <v>2650</v>
      </c>
      <c r="I47" s="195" t="s">
        <v>1770</v>
      </c>
      <c r="J47" s="238">
        <v>1575216503</v>
      </c>
      <c r="K47" s="195" t="s">
        <v>2519</v>
      </c>
      <c r="L47" s="195" t="s">
        <v>2649</v>
      </c>
      <c r="M47" s="195" t="s">
        <v>2649</v>
      </c>
    </row>
    <row r="48" spans="3:13" x14ac:dyDescent="0.35">
      <c r="C48" s="195" t="s">
        <v>2573</v>
      </c>
      <c r="D48" s="195" t="s">
        <v>2584</v>
      </c>
      <c r="E48" s="195" t="s">
        <v>2603</v>
      </c>
      <c r="F48" s="195" t="s">
        <v>2519</v>
      </c>
      <c r="G48" s="195" t="s">
        <v>2519</v>
      </c>
      <c r="H48" s="195" t="s">
        <v>2650</v>
      </c>
      <c r="I48" s="195" t="s">
        <v>1770</v>
      </c>
      <c r="J48" s="238">
        <v>264734055735</v>
      </c>
      <c r="K48" s="195" t="s">
        <v>2519</v>
      </c>
      <c r="L48" s="195" t="s">
        <v>2649</v>
      </c>
      <c r="M48" s="195" t="s">
        <v>2649</v>
      </c>
    </row>
    <row r="49" spans="3:13" x14ac:dyDescent="0.35">
      <c r="C49" s="195" t="s">
        <v>2573</v>
      </c>
      <c r="D49" s="195" t="s">
        <v>2585</v>
      </c>
      <c r="E49" s="195" t="s">
        <v>2599</v>
      </c>
      <c r="F49" s="195" t="s">
        <v>2519</v>
      </c>
      <c r="G49" s="195" t="s">
        <v>2519</v>
      </c>
      <c r="H49" s="195" t="s">
        <v>2650</v>
      </c>
      <c r="I49" s="195" t="s">
        <v>1770</v>
      </c>
      <c r="J49" s="238">
        <v>15368992435</v>
      </c>
      <c r="K49" s="195" t="s">
        <v>2519</v>
      </c>
      <c r="L49" s="195" t="s">
        <v>2649</v>
      </c>
      <c r="M49" s="195" t="s">
        <v>2649</v>
      </c>
    </row>
    <row r="50" spans="3:13" x14ac:dyDescent="0.35">
      <c r="C50" s="195" t="s">
        <v>2573</v>
      </c>
      <c r="D50" s="195" t="s">
        <v>2585</v>
      </c>
      <c r="E50" s="195" t="s">
        <v>2600</v>
      </c>
      <c r="F50" s="195" t="s">
        <v>2519</v>
      </c>
      <c r="G50" s="195" t="s">
        <v>2519</v>
      </c>
      <c r="H50" s="195" t="s">
        <v>2650</v>
      </c>
      <c r="I50" s="195" t="s">
        <v>1770</v>
      </c>
      <c r="J50" s="238">
        <v>54358542843</v>
      </c>
      <c r="K50" s="195" t="s">
        <v>2519</v>
      </c>
      <c r="L50" s="195" t="s">
        <v>2649</v>
      </c>
      <c r="M50" s="195" t="s">
        <v>2649</v>
      </c>
    </row>
    <row r="51" spans="3:13" x14ac:dyDescent="0.35">
      <c r="C51" s="195" t="s">
        <v>2574</v>
      </c>
      <c r="D51" s="195" t="s">
        <v>2590</v>
      </c>
      <c r="E51" s="195" t="s">
        <v>2607</v>
      </c>
      <c r="F51" s="195" t="s">
        <v>2519</v>
      </c>
      <c r="G51" s="195" t="s">
        <v>2519</v>
      </c>
      <c r="H51" s="195" t="s">
        <v>2650</v>
      </c>
      <c r="I51" s="195" t="s">
        <v>1770</v>
      </c>
      <c r="J51" s="238">
        <v>140131283091</v>
      </c>
      <c r="K51" s="195" t="s">
        <v>2519</v>
      </c>
      <c r="L51" s="195" t="s">
        <v>2649</v>
      </c>
      <c r="M51" s="195" t="s">
        <v>2649</v>
      </c>
    </row>
    <row r="52" spans="3:13" x14ac:dyDescent="0.35">
      <c r="C52" s="195" t="s">
        <v>2574</v>
      </c>
      <c r="D52" s="195" t="s">
        <v>2583</v>
      </c>
      <c r="E52" s="195" t="s">
        <v>2592</v>
      </c>
      <c r="F52" s="195" t="s">
        <v>2519</v>
      </c>
      <c r="G52" s="195" t="s">
        <v>2519</v>
      </c>
      <c r="H52" s="195" t="s">
        <v>2650</v>
      </c>
      <c r="I52" s="195" t="s">
        <v>1770</v>
      </c>
      <c r="J52" s="238">
        <v>8584211340</v>
      </c>
      <c r="K52" s="195" t="s">
        <v>2519</v>
      </c>
      <c r="L52" s="195" t="s">
        <v>2649</v>
      </c>
      <c r="M52" s="195" t="s">
        <v>2649</v>
      </c>
    </row>
    <row r="53" spans="3:13" x14ac:dyDescent="0.35">
      <c r="C53" s="195" t="s">
        <v>2574</v>
      </c>
      <c r="D53" s="195" t="s">
        <v>2584</v>
      </c>
      <c r="E53" s="195" t="s">
        <v>2601</v>
      </c>
      <c r="F53" s="195" t="s">
        <v>2519</v>
      </c>
      <c r="G53" s="195" t="s">
        <v>2519</v>
      </c>
      <c r="H53" s="195" t="s">
        <v>2650</v>
      </c>
      <c r="I53" s="195" t="s">
        <v>1770</v>
      </c>
      <c r="J53" s="238">
        <v>132522295834</v>
      </c>
      <c r="K53" s="195" t="s">
        <v>2519</v>
      </c>
      <c r="L53" s="195" t="s">
        <v>2649</v>
      </c>
      <c r="M53" s="195" t="s">
        <v>2649</v>
      </c>
    </row>
    <row r="54" spans="3:13" x14ac:dyDescent="0.35">
      <c r="C54" s="195" t="s">
        <v>2574</v>
      </c>
      <c r="D54" s="195" t="s">
        <v>2584</v>
      </c>
      <c r="E54" s="195" t="s">
        <v>2594</v>
      </c>
      <c r="F54" s="195" t="s">
        <v>2519</v>
      </c>
      <c r="G54" s="195" t="s">
        <v>2519</v>
      </c>
      <c r="H54" s="195" t="s">
        <v>2650</v>
      </c>
      <c r="I54" s="195" t="s">
        <v>1770</v>
      </c>
      <c r="J54" s="238">
        <v>11699826334</v>
      </c>
      <c r="K54" s="195" t="s">
        <v>2519</v>
      </c>
      <c r="L54" s="195" t="s">
        <v>2649</v>
      </c>
      <c r="M54" s="195" t="s">
        <v>2649</v>
      </c>
    </row>
    <row r="55" spans="3:13" x14ac:dyDescent="0.35">
      <c r="C55" s="195" t="s">
        <v>2574</v>
      </c>
      <c r="D55" s="195" t="s">
        <v>2585</v>
      </c>
      <c r="E55" s="195" t="s">
        <v>2598</v>
      </c>
      <c r="F55" s="195" t="s">
        <v>2519</v>
      </c>
      <c r="G55" s="195" t="s">
        <v>2519</v>
      </c>
      <c r="H55" s="195" t="s">
        <v>2650</v>
      </c>
      <c r="I55" s="195" t="s">
        <v>1770</v>
      </c>
      <c r="J55" s="238">
        <v>3723025186</v>
      </c>
      <c r="K55" s="195" t="s">
        <v>2519</v>
      </c>
      <c r="L55" s="195" t="s">
        <v>2649</v>
      </c>
      <c r="M55" s="195" t="s">
        <v>2649</v>
      </c>
    </row>
    <row r="56" spans="3:13" x14ac:dyDescent="0.35">
      <c r="C56" s="195" t="s">
        <v>2574</v>
      </c>
      <c r="D56" s="195" t="s">
        <v>2585</v>
      </c>
      <c r="E56" s="195" t="s">
        <v>2599</v>
      </c>
      <c r="F56" s="195" t="s">
        <v>2519</v>
      </c>
      <c r="G56" s="195" t="s">
        <v>2519</v>
      </c>
      <c r="H56" s="195" t="s">
        <v>2650</v>
      </c>
      <c r="I56" s="195" t="s">
        <v>1770</v>
      </c>
      <c r="J56" s="238">
        <v>35809277921</v>
      </c>
      <c r="K56" s="195" t="s">
        <v>2519</v>
      </c>
      <c r="L56" s="195" t="s">
        <v>2649</v>
      </c>
      <c r="M56" s="195" t="s">
        <v>2649</v>
      </c>
    </row>
    <row r="57" spans="3:13" x14ac:dyDescent="0.35">
      <c r="C57" s="195" t="s">
        <v>2575</v>
      </c>
      <c r="D57" s="195" t="s">
        <v>2590</v>
      </c>
      <c r="E57" s="195" t="s">
        <v>2607</v>
      </c>
      <c r="F57" s="195" t="s">
        <v>2519</v>
      </c>
      <c r="G57" s="195" t="s">
        <v>2519</v>
      </c>
      <c r="H57" s="195" t="s">
        <v>2650</v>
      </c>
      <c r="I57" s="195" t="s">
        <v>1770</v>
      </c>
      <c r="J57" s="238">
        <v>263641693626</v>
      </c>
      <c r="K57" s="195" t="s">
        <v>2519</v>
      </c>
      <c r="L57" s="195" t="s">
        <v>2649</v>
      </c>
      <c r="M57" s="195" t="s">
        <v>2649</v>
      </c>
    </row>
    <row r="58" spans="3:13" x14ac:dyDescent="0.35">
      <c r="C58" s="195" t="s">
        <v>2575</v>
      </c>
      <c r="D58" s="195" t="s">
        <v>2583</v>
      </c>
      <c r="E58" s="195" t="s">
        <v>2592</v>
      </c>
      <c r="F58" s="195" t="s">
        <v>2519</v>
      </c>
      <c r="G58" s="195" t="s">
        <v>2519</v>
      </c>
      <c r="H58" s="195" t="s">
        <v>2650</v>
      </c>
      <c r="I58" s="195" t="s">
        <v>1770</v>
      </c>
      <c r="J58" s="238">
        <v>10237395866</v>
      </c>
      <c r="K58" s="195" t="s">
        <v>2519</v>
      </c>
      <c r="L58" s="195" t="s">
        <v>2649</v>
      </c>
      <c r="M58" s="195" t="s">
        <v>2649</v>
      </c>
    </row>
    <row r="59" spans="3:13" x14ac:dyDescent="0.35">
      <c r="C59" s="195" t="s">
        <v>2575</v>
      </c>
      <c r="D59" s="195" t="s">
        <v>2584</v>
      </c>
      <c r="E59" s="195" t="s">
        <v>2594</v>
      </c>
      <c r="F59" s="195" t="s">
        <v>2519</v>
      </c>
      <c r="G59" s="195" t="s">
        <v>2519</v>
      </c>
      <c r="H59" s="195" t="s">
        <v>2650</v>
      </c>
      <c r="I59" s="195" t="s">
        <v>1770</v>
      </c>
      <c r="J59" s="238">
        <v>11355390716</v>
      </c>
      <c r="K59" s="195" t="s">
        <v>2519</v>
      </c>
      <c r="L59" s="195" t="s">
        <v>2649</v>
      </c>
      <c r="M59" s="195" t="s">
        <v>2649</v>
      </c>
    </row>
    <row r="60" spans="3:13" x14ac:dyDescent="0.35">
      <c r="C60" s="195" t="s">
        <v>2575</v>
      </c>
      <c r="D60" s="195" t="s">
        <v>2585</v>
      </c>
      <c r="E60" s="195" t="s">
        <v>2599</v>
      </c>
      <c r="F60" s="195" t="s">
        <v>2519</v>
      </c>
      <c r="G60" s="195" t="s">
        <v>2519</v>
      </c>
      <c r="H60" s="195" t="s">
        <v>2650</v>
      </c>
      <c r="I60" s="195" t="s">
        <v>1770</v>
      </c>
      <c r="J60" s="238">
        <v>48397042721</v>
      </c>
      <c r="K60" s="195" t="s">
        <v>2519</v>
      </c>
      <c r="L60" s="195" t="s">
        <v>2649</v>
      </c>
      <c r="M60" s="195" t="s">
        <v>2649</v>
      </c>
    </row>
    <row r="61" spans="3:13" x14ac:dyDescent="0.35">
      <c r="C61" s="195" t="s">
        <v>2575</v>
      </c>
      <c r="D61" s="195" t="s">
        <v>2586</v>
      </c>
      <c r="E61" s="195" t="s">
        <v>2608</v>
      </c>
      <c r="F61" s="195" t="s">
        <v>2519</v>
      </c>
      <c r="G61" s="195" t="s">
        <v>2519</v>
      </c>
      <c r="H61" s="195" t="s">
        <v>2650</v>
      </c>
      <c r="I61" s="195" t="s">
        <v>1770</v>
      </c>
      <c r="J61" s="238">
        <v>126800383883</v>
      </c>
      <c r="K61" s="195" t="s">
        <v>2519</v>
      </c>
      <c r="L61" s="195" t="s">
        <v>2649</v>
      </c>
      <c r="M61" s="195" t="s">
        <v>2649</v>
      </c>
    </row>
    <row r="62" spans="3:13" x14ac:dyDescent="0.35">
      <c r="C62" s="195" t="s">
        <v>2576</v>
      </c>
      <c r="D62" s="195" t="s">
        <v>2583</v>
      </c>
      <c r="E62" s="195" t="s">
        <v>2592</v>
      </c>
      <c r="F62" s="195" t="s">
        <v>2519</v>
      </c>
      <c r="G62" s="195" t="s">
        <v>2519</v>
      </c>
      <c r="H62" s="195" t="s">
        <v>2650</v>
      </c>
      <c r="I62" s="195" t="s">
        <v>1770</v>
      </c>
      <c r="J62" s="238">
        <v>3877315967</v>
      </c>
      <c r="K62" s="195" t="s">
        <v>2519</v>
      </c>
      <c r="L62" s="195" t="s">
        <v>2649</v>
      </c>
      <c r="M62" s="195" t="s">
        <v>2649</v>
      </c>
    </row>
    <row r="63" spans="3:13" x14ac:dyDescent="0.35">
      <c r="C63" s="195" t="s">
        <v>2576</v>
      </c>
      <c r="D63" s="195" t="s">
        <v>2584</v>
      </c>
      <c r="E63" s="195" t="s">
        <v>2593</v>
      </c>
      <c r="F63" s="195" t="s">
        <v>2519</v>
      </c>
      <c r="G63" s="195" t="s">
        <v>2519</v>
      </c>
      <c r="H63" s="195" t="s">
        <v>2650</v>
      </c>
      <c r="I63" s="195" t="s">
        <v>1770</v>
      </c>
      <c r="J63" s="238">
        <v>32073440</v>
      </c>
      <c r="K63" s="195" t="s">
        <v>2519</v>
      </c>
      <c r="L63" s="195" t="s">
        <v>2649</v>
      </c>
      <c r="M63" s="195" t="s">
        <v>2649</v>
      </c>
    </row>
    <row r="64" spans="3:13" x14ac:dyDescent="0.35">
      <c r="C64" s="195" t="s">
        <v>2576</v>
      </c>
      <c r="D64" s="195" t="s">
        <v>2584</v>
      </c>
      <c r="E64" s="195" t="s">
        <v>2594</v>
      </c>
      <c r="F64" s="195" t="s">
        <v>2519</v>
      </c>
      <c r="G64" s="195" t="s">
        <v>2519</v>
      </c>
      <c r="H64" s="195" t="s">
        <v>2650</v>
      </c>
      <c r="I64" s="195" t="s">
        <v>1770</v>
      </c>
      <c r="J64" s="238">
        <v>4460142880</v>
      </c>
      <c r="K64" s="195" t="s">
        <v>2519</v>
      </c>
      <c r="L64" s="195" t="s">
        <v>2649</v>
      </c>
      <c r="M64" s="195" t="s">
        <v>2649</v>
      </c>
    </row>
    <row r="65" spans="3:13" x14ac:dyDescent="0.35">
      <c r="C65" s="195" t="s">
        <v>2576</v>
      </c>
      <c r="D65" s="195" t="s">
        <v>2584</v>
      </c>
      <c r="E65" s="195" t="s">
        <v>2596</v>
      </c>
      <c r="F65" s="195" t="s">
        <v>2519</v>
      </c>
      <c r="G65" s="195" t="s">
        <v>2519</v>
      </c>
      <c r="H65" s="195" t="s">
        <v>2650</v>
      </c>
      <c r="I65" s="195" t="s">
        <v>1770</v>
      </c>
      <c r="J65" s="238">
        <v>11585378183</v>
      </c>
      <c r="K65" s="195" t="s">
        <v>2519</v>
      </c>
      <c r="L65" s="195" t="s">
        <v>2649</v>
      </c>
      <c r="M65" s="195" t="s">
        <v>2649</v>
      </c>
    </row>
    <row r="66" spans="3:13" x14ac:dyDescent="0.35">
      <c r="C66" s="195" t="s">
        <v>2576</v>
      </c>
      <c r="D66" s="195" t="s">
        <v>2584</v>
      </c>
      <c r="E66" s="195" t="s">
        <v>2603</v>
      </c>
      <c r="F66" s="195" t="s">
        <v>2519</v>
      </c>
      <c r="G66" s="195" t="s">
        <v>2519</v>
      </c>
      <c r="H66" s="195" t="s">
        <v>2650</v>
      </c>
      <c r="I66" s="195" t="s">
        <v>1770</v>
      </c>
      <c r="J66" s="238">
        <v>192338456857</v>
      </c>
      <c r="K66" s="195" t="s">
        <v>2519</v>
      </c>
      <c r="L66" s="195" t="s">
        <v>2649</v>
      </c>
      <c r="M66" s="195" t="s">
        <v>2649</v>
      </c>
    </row>
    <row r="67" spans="3:13" x14ac:dyDescent="0.35">
      <c r="C67" s="195" t="s">
        <v>2576</v>
      </c>
      <c r="D67" s="195" t="s">
        <v>2585</v>
      </c>
      <c r="E67" s="195" t="s">
        <v>2598</v>
      </c>
      <c r="F67" s="195" t="s">
        <v>2519</v>
      </c>
      <c r="G67" s="195" t="s">
        <v>2519</v>
      </c>
      <c r="H67" s="195" t="s">
        <v>2650</v>
      </c>
      <c r="I67" s="195" t="s">
        <v>1770</v>
      </c>
      <c r="J67" s="238">
        <v>1945311348</v>
      </c>
      <c r="K67" s="195" t="s">
        <v>2519</v>
      </c>
      <c r="L67" s="195" t="s">
        <v>2649</v>
      </c>
      <c r="M67" s="195" t="s">
        <v>2649</v>
      </c>
    </row>
    <row r="68" spans="3:13" x14ac:dyDescent="0.35">
      <c r="C68" s="195" t="s">
        <v>2576</v>
      </c>
      <c r="D68" s="195" t="s">
        <v>2585</v>
      </c>
      <c r="E68" s="195" t="s">
        <v>2599</v>
      </c>
      <c r="F68" s="195" t="s">
        <v>2519</v>
      </c>
      <c r="G68" s="195" t="s">
        <v>2519</v>
      </c>
      <c r="H68" s="195" t="s">
        <v>2650</v>
      </c>
      <c r="I68" s="195" t="s">
        <v>1770</v>
      </c>
      <c r="J68" s="238">
        <v>28361371544</v>
      </c>
      <c r="K68" s="195" t="s">
        <v>2519</v>
      </c>
      <c r="L68" s="195" t="s">
        <v>2649</v>
      </c>
      <c r="M68" s="195" t="s">
        <v>2649</v>
      </c>
    </row>
    <row r="69" spans="3:13" x14ac:dyDescent="0.35">
      <c r="C69" s="195" t="s">
        <v>2576</v>
      </c>
      <c r="D69" s="195" t="s">
        <v>2585</v>
      </c>
      <c r="E69" s="195" t="s">
        <v>2600</v>
      </c>
      <c r="F69" s="195" t="s">
        <v>2519</v>
      </c>
      <c r="G69" s="195" t="s">
        <v>2519</v>
      </c>
      <c r="H69" s="195" t="s">
        <v>2650</v>
      </c>
      <c r="I69" s="195" t="s">
        <v>1770</v>
      </c>
      <c r="J69" s="238">
        <v>456202492517</v>
      </c>
      <c r="K69" s="195" t="s">
        <v>2519</v>
      </c>
      <c r="L69" s="195" t="s">
        <v>2649</v>
      </c>
      <c r="M69" s="195" t="s">
        <v>2649</v>
      </c>
    </row>
    <row r="70" spans="3:13" x14ac:dyDescent="0.35">
      <c r="C70" s="195" t="s">
        <v>2576</v>
      </c>
      <c r="D70" s="195" t="s">
        <v>2588</v>
      </c>
      <c r="E70" s="195" t="s">
        <v>2605</v>
      </c>
      <c r="F70" s="195" t="s">
        <v>2519</v>
      </c>
      <c r="G70" s="195" t="s">
        <v>2519</v>
      </c>
      <c r="H70" s="195" t="s">
        <v>2650</v>
      </c>
      <c r="I70" s="195" t="s">
        <v>1770</v>
      </c>
      <c r="J70" s="238">
        <v>467971202</v>
      </c>
      <c r="K70" s="195" t="s">
        <v>2519</v>
      </c>
      <c r="L70" s="195" t="s">
        <v>2649</v>
      </c>
      <c r="M70" s="195" t="s">
        <v>2649</v>
      </c>
    </row>
    <row r="71" spans="3:13" x14ac:dyDescent="0.35">
      <c r="C71" s="195" t="s">
        <v>2576</v>
      </c>
      <c r="D71" s="195" t="s">
        <v>2589</v>
      </c>
      <c r="E71" s="195" t="s">
        <v>2606</v>
      </c>
      <c r="F71" s="195" t="s">
        <v>2519</v>
      </c>
      <c r="G71" s="195" t="s">
        <v>2519</v>
      </c>
      <c r="H71" s="195" t="s">
        <v>2650</v>
      </c>
      <c r="I71" s="195" t="s">
        <v>1770</v>
      </c>
      <c r="J71" s="238">
        <v>3061800083</v>
      </c>
      <c r="K71" s="195" t="s">
        <v>2519</v>
      </c>
      <c r="L71" s="195" t="s">
        <v>2649</v>
      </c>
      <c r="M71" s="195" t="s">
        <v>2649</v>
      </c>
    </row>
    <row r="72" spans="3:13" x14ac:dyDescent="0.35">
      <c r="C72" s="195" t="s">
        <v>2576</v>
      </c>
      <c r="D72" s="195" t="s">
        <v>2589</v>
      </c>
      <c r="E72" s="195" t="s">
        <v>2609</v>
      </c>
      <c r="F72" s="195" t="s">
        <v>2519</v>
      </c>
      <c r="G72" s="195" t="s">
        <v>2519</v>
      </c>
      <c r="H72" s="195" t="s">
        <v>2650</v>
      </c>
      <c r="I72" s="195" t="s">
        <v>1770</v>
      </c>
      <c r="J72" s="238">
        <v>31746252489</v>
      </c>
      <c r="K72" s="195" t="s">
        <v>2519</v>
      </c>
      <c r="L72" s="195" t="s">
        <v>2649</v>
      </c>
      <c r="M72" s="195" t="s">
        <v>2649</v>
      </c>
    </row>
    <row r="73" spans="3:13" x14ac:dyDescent="0.35">
      <c r="C73" s="195" t="s">
        <v>2577</v>
      </c>
      <c r="D73" s="195" t="s">
        <v>2584</v>
      </c>
      <c r="E73" s="195" t="s">
        <v>2596</v>
      </c>
      <c r="F73" s="195" t="s">
        <v>2519</v>
      </c>
      <c r="G73" s="195" t="s">
        <v>2519</v>
      </c>
      <c r="H73" s="195" t="s">
        <v>2650</v>
      </c>
      <c r="I73" s="195" t="s">
        <v>1770</v>
      </c>
      <c r="J73" s="238">
        <v>22280246596</v>
      </c>
      <c r="K73" s="195" t="s">
        <v>2519</v>
      </c>
      <c r="L73" s="195" t="s">
        <v>2649</v>
      </c>
      <c r="M73" s="195" t="s">
        <v>2649</v>
      </c>
    </row>
    <row r="74" spans="3:13" x14ac:dyDescent="0.35">
      <c r="C74" s="195" t="s">
        <v>2577</v>
      </c>
      <c r="D74" s="195" t="s">
        <v>2585</v>
      </c>
      <c r="E74" s="195" t="s">
        <v>2599</v>
      </c>
      <c r="F74" s="195" t="s">
        <v>2519</v>
      </c>
      <c r="G74" s="195" t="s">
        <v>2519</v>
      </c>
      <c r="H74" s="195" t="s">
        <v>2650</v>
      </c>
      <c r="I74" s="195" t="s">
        <v>1770</v>
      </c>
      <c r="J74" s="238">
        <v>673781826</v>
      </c>
      <c r="K74" s="195" t="s">
        <v>2519</v>
      </c>
      <c r="L74" s="195" t="s">
        <v>2649</v>
      </c>
      <c r="M74" s="195" t="s">
        <v>2649</v>
      </c>
    </row>
    <row r="75" spans="3:13" x14ac:dyDescent="0.35">
      <c r="C75" s="195" t="s">
        <v>2577</v>
      </c>
      <c r="D75" s="195" t="s">
        <v>2586</v>
      </c>
      <c r="E75" s="195" t="s">
        <v>2610</v>
      </c>
      <c r="F75" s="195" t="s">
        <v>2519</v>
      </c>
      <c r="G75" s="195" t="s">
        <v>2519</v>
      </c>
      <c r="H75" s="195" t="s">
        <v>2650</v>
      </c>
      <c r="I75" s="195" t="s">
        <v>1770</v>
      </c>
      <c r="J75" s="238">
        <v>5710506756</v>
      </c>
      <c r="K75" s="195" t="s">
        <v>2519</v>
      </c>
      <c r="L75" s="195" t="s">
        <v>2649</v>
      </c>
      <c r="M75" s="195" t="s">
        <v>2649</v>
      </c>
    </row>
    <row r="76" spans="3:13" x14ac:dyDescent="0.35">
      <c r="C76" s="195" t="s">
        <v>2578</v>
      </c>
      <c r="D76" s="195" t="s">
        <v>2583</v>
      </c>
      <c r="E76" s="195" t="s">
        <v>2592</v>
      </c>
      <c r="F76" s="195" t="s">
        <v>2519</v>
      </c>
      <c r="G76" s="195" t="s">
        <v>2519</v>
      </c>
      <c r="H76" s="195" t="s">
        <v>2650</v>
      </c>
      <c r="I76" s="195" t="s">
        <v>1770</v>
      </c>
      <c r="J76" s="238">
        <v>1091098677</v>
      </c>
      <c r="K76" s="195" t="s">
        <v>2519</v>
      </c>
      <c r="L76" s="195" t="s">
        <v>2649</v>
      </c>
      <c r="M76" s="195" t="s">
        <v>2649</v>
      </c>
    </row>
    <row r="77" spans="3:13" x14ac:dyDescent="0.35">
      <c r="C77" s="195" t="s">
        <v>2578</v>
      </c>
      <c r="D77" s="195" t="s">
        <v>2584</v>
      </c>
      <c r="E77" s="195" t="s">
        <v>2593</v>
      </c>
      <c r="F77" s="195" t="s">
        <v>2519</v>
      </c>
      <c r="G77" s="195" t="s">
        <v>2519</v>
      </c>
      <c r="H77" s="195" t="s">
        <v>2650</v>
      </c>
      <c r="I77" s="195" t="s">
        <v>1770</v>
      </c>
      <c r="J77" s="238">
        <v>799975855</v>
      </c>
      <c r="K77" s="195" t="s">
        <v>2519</v>
      </c>
      <c r="L77" s="195" t="s">
        <v>2649</v>
      </c>
      <c r="M77" s="195" t="s">
        <v>2649</v>
      </c>
    </row>
    <row r="78" spans="3:13" x14ac:dyDescent="0.35">
      <c r="C78" s="195" t="s">
        <v>2578</v>
      </c>
      <c r="D78" s="195" t="s">
        <v>2584</v>
      </c>
      <c r="E78" s="195" t="s">
        <v>2594</v>
      </c>
      <c r="F78" s="195" t="s">
        <v>2519</v>
      </c>
      <c r="G78" s="195" t="s">
        <v>2519</v>
      </c>
      <c r="H78" s="195" t="s">
        <v>2650</v>
      </c>
      <c r="I78" s="195" t="s">
        <v>1770</v>
      </c>
      <c r="J78" s="238">
        <v>12715063515</v>
      </c>
      <c r="K78" s="195" t="s">
        <v>2519</v>
      </c>
      <c r="L78" s="195" t="s">
        <v>2649</v>
      </c>
      <c r="M78" s="195" t="s">
        <v>2649</v>
      </c>
    </row>
    <row r="79" spans="3:13" x14ac:dyDescent="0.35">
      <c r="C79" s="195" t="s">
        <v>2578</v>
      </c>
      <c r="D79" s="195" t="s">
        <v>2584</v>
      </c>
      <c r="E79" s="195" t="s">
        <v>2596</v>
      </c>
      <c r="F79" s="195" t="s">
        <v>2519</v>
      </c>
      <c r="G79" s="195" t="s">
        <v>2519</v>
      </c>
      <c r="H79" s="195" t="s">
        <v>2650</v>
      </c>
      <c r="I79" s="195" t="s">
        <v>1770</v>
      </c>
      <c r="J79" s="238">
        <v>2717763244</v>
      </c>
      <c r="K79" s="195" t="s">
        <v>2519</v>
      </c>
      <c r="L79" s="195" t="s">
        <v>2649</v>
      </c>
      <c r="M79" s="195" t="s">
        <v>2649</v>
      </c>
    </row>
    <row r="80" spans="3:13" x14ac:dyDescent="0.35">
      <c r="C80" s="195" t="s">
        <v>2578</v>
      </c>
      <c r="D80" s="195" t="s">
        <v>2585</v>
      </c>
      <c r="E80" s="195" t="s">
        <v>2599</v>
      </c>
      <c r="F80" s="195" t="s">
        <v>2519</v>
      </c>
      <c r="G80" s="195" t="s">
        <v>2519</v>
      </c>
      <c r="H80" s="195" t="s">
        <v>2650</v>
      </c>
      <c r="I80" s="195" t="s">
        <v>1770</v>
      </c>
      <c r="J80" s="238">
        <v>465197538</v>
      </c>
      <c r="K80" s="195" t="s">
        <v>2519</v>
      </c>
      <c r="L80" s="195" t="s">
        <v>2649</v>
      </c>
      <c r="M80" s="195" t="s">
        <v>2649</v>
      </c>
    </row>
    <row r="81" spans="3:13" x14ac:dyDescent="0.35">
      <c r="C81" s="195" t="s">
        <v>2579</v>
      </c>
      <c r="D81" s="195" t="s">
        <v>2590</v>
      </c>
      <c r="E81" s="195" t="s">
        <v>2607</v>
      </c>
      <c r="F81" s="195" t="s">
        <v>2519</v>
      </c>
      <c r="G81" s="195" t="s">
        <v>2519</v>
      </c>
      <c r="H81" s="195" t="s">
        <v>2650</v>
      </c>
      <c r="I81" s="195" t="s">
        <v>1770</v>
      </c>
      <c r="J81" s="238">
        <v>136868819640</v>
      </c>
      <c r="K81" s="195" t="s">
        <v>2519</v>
      </c>
      <c r="L81" s="195" t="s">
        <v>2649</v>
      </c>
      <c r="M81" s="195" t="s">
        <v>2649</v>
      </c>
    </row>
    <row r="82" spans="3:13" x14ac:dyDescent="0.35">
      <c r="C82" s="195" t="s">
        <v>2579</v>
      </c>
      <c r="D82" s="195" t="s">
        <v>2583</v>
      </c>
      <c r="E82" s="195" t="s">
        <v>2592</v>
      </c>
      <c r="F82" s="195" t="s">
        <v>2519</v>
      </c>
      <c r="G82" s="195" t="s">
        <v>2519</v>
      </c>
      <c r="H82" s="195" t="s">
        <v>2650</v>
      </c>
      <c r="I82" s="195" t="s">
        <v>1770</v>
      </c>
      <c r="J82" s="238">
        <v>2503501176</v>
      </c>
      <c r="K82" s="195" t="s">
        <v>2519</v>
      </c>
      <c r="L82" s="195" t="s">
        <v>2649</v>
      </c>
      <c r="M82" s="195" t="s">
        <v>2649</v>
      </c>
    </row>
    <row r="83" spans="3:13" x14ac:dyDescent="0.35">
      <c r="C83" s="195" t="s">
        <v>2579</v>
      </c>
      <c r="D83" s="195" t="s">
        <v>2584</v>
      </c>
      <c r="E83" s="195" t="s">
        <v>2601</v>
      </c>
      <c r="F83" s="195" t="s">
        <v>2519</v>
      </c>
      <c r="G83" s="195" t="s">
        <v>2519</v>
      </c>
      <c r="H83" s="195" t="s">
        <v>2650</v>
      </c>
      <c r="I83" s="195" t="s">
        <v>1770</v>
      </c>
      <c r="J83" s="238">
        <v>4205155956</v>
      </c>
      <c r="K83" s="195" t="s">
        <v>2519</v>
      </c>
      <c r="L83" s="195" t="s">
        <v>2649</v>
      </c>
      <c r="M83" s="195" t="s">
        <v>2649</v>
      </c>
    </row>
    <row r="84" spans="3:13" x14ac:dyDescent="0.35">
      <c r="C84" s="195" t="s">
        <v>2579</v>
      </c>
      <c r="D84" s="195" t="s">
        <v>2584</v>
      </c>
      <c r="E84" s="195" t="s">
        <v>2594</v>
      </c>
      <c r="F84" s="195" t="s">
        <v>2519</v>
      </c>
      <c r="G84" s="195" t="s">
        <v>2519</v>
      </c>
      <c r="H84" s="195" t="s">
        <v>2650</v>
      </c>
      <c r="I84" s="195" t="s">
        <v>1770</v>
      </c>
      <c r="J84" s="238">
        <v>23390996482</v>
      </c>
      <c r="K84" s="195" t="s">
        <v>2519</v>
      </c>
      <c r="L84" s="195" t="s">
        <v>2649</v>
      </c>
      <c r="M84" s="195" t="s">
        <v>2649</v>
      </c>
    </row>
    <row r="85" spans="3:13" x14ac:dyDescent="0.35">
      <c r="C85" s="195" t="s">
        <v>2579</v>
      </c>
      <c r="D85" s="195" t="s">
        <v>2584</v>
      </c>
      <c r="E85" s="195" t="s">
        <v>2596</v>
      </c>
      <c r="F85" s="195" t="s">
        <v>2519</v>
      </c>
      <c r="G85" s="195" t="s">
        <v>2519</v>
      </c>
      <c r="H85" s="195" t="s">
        <v>2650</v>
      </c>
      <c r="I85" s="195" t="s">
        <v>1770</v>
      </c>
      <c r="J85" s="238">
        <v>4264335</v>
      </c>
      <c r="K85" s="195" t="s">
        <v>2519</v>
      </c>
      <c r="L85" s="195" t="s">
        <v>2649</v>
      </c>
      <c r="M85" s="195" t="s">
        <v>2649</v>
      </c>
    </row>
    <row r="86" spans="3:13" x14ac:dyDescent="0.35">
      <c r="C86" s="195" t="s">
        <v>2579</v>
      </c>
      <c r="D86" s="195" t="s">
        <v>2585</v>
      </c>
      <c r="E86" s="195" t="s">
        <v>2598</v>
      </c>
      <c r="F86" s="195" t="s">
        <v>2519</v>
      </c>
      <c r="G86" s="195" t="s">
        <v>2519</v>
      </c>
      <c r="H86" s="195" t="s">
        <v>2650</v>
      </c>
      <c r="I86" s="195" t="s">
        <v>1770</v>
      </c>
      <c r="J86" s="238">
        <v>13781893984</v>
      </c>
      <c r="K86" s="195" t="s">
        <v>2519</v>
      </c>
      <c r="L86" s="195" t="s">
        <v>2649</v>
      </c>
      <c r="M86" s="195" t="s">
        <v>2649</v>
      </c>
    </row>
    <row r="87" spans="3:13" x14ac:dyDescent="0.35">
      <c r="C87" s="195" t="s">
        <v>2579</v>
      </c>
      <c r="D87" s="195" t="s">
        <v>2585</v>
      </c>
      <c r="E87" s="195" t="s">
        <v>2599</v>
      </c>
      <c r="F87" s="195" t="s">
        <v>2519</v>
      </c>
      <c r="G87" s="195" t="s">
        <v>2519</v>
      </c>
      <c r="H87" s="195" t="s">
        <v>2650</v>
      </c>
      <c r="I87" s="195" t="s">
        <v>1770</v>
      </c>
      <c r="J87" s="238">
        <v>15181103090</v>
      </c>
      <c r="K87" s="195" t="s">
        <v>2519</v>
      </c>
      <c r="L87" s="195" t="s">
        <v>2649</v>
      </c>
      <c r="M87" s="195" t="s">
        <v>2649</v>
      </c>
    </row>
    <row r="88" spans="3:13" x14ac:dyDescent="0.35">
      <c r="C88" s="195" t="s">
        <v>2579</v>
      </c>
      <c r="D88" s="195" t="s">
        <v>2588</v>
      </c>
      <c r="E88" s="195" t="s">
        <v>2605</v>
      </c>
      <c r="F88" s="195" t="s">
        <v>2519</v>
      </c>
      <c r="G88" s="195" t="s">
        <v>2519</v>
      </c>
      <c r="H88" s="195" t="s">
        <v>2650</v>
      </c>
      <c r="I88" s="195" t="s">
        <v>1770</v>
      </c>
      <c r="J88" s="238">
        <v>78753935</v>
      </c>
      <c r="K88" s="195" t="s">
        <v>2519</v>
      </c>
      <c r="L88" s="195" t="s">
        <v>2649</v>
      </c>
      <c r="M88" s="195" t="s">
        <v>2649</v>
      </c>
    </row>
    <row r="89" spans="3:13" x14ac:dyDescent="0.35">
      <c r="C89" s="195" t="s">
        <v>2580</v>
      </c>
      <c r="D89" s="195" t="s">
        <v>2583</v>
      </c>
      <c r="E89" s="195" t="s">
        <v>2592</v>
      </c>
      <c r="F89" s="195" t="s">
        <v>2519</v>
      </c>
      <c r="G89" s="195" t="s">
        <v>2519</v>
      </c>
      <c r="H89" s="195" t="s">
        <v>2650</v>
      </c>
      <c r="I89" s="195" t="s">
        <v>1770</v>
      </c>
      <c r="J89" s="238">
        <v>13320444782</v>
      </c>
      <c r="K89" s="195" t="s">
        <v>2519</v>
      </c>
      <c r="L89" s="195" t="s">
        <v>2649</v>
      </c>
      <c r="M89" s="195" t="s">
        <v>2649</v>
      </c>
    </row>
    <row r="90" spans="3:13" x14ac:dyDescent="0.35">
      <c r="C90" s="195" t="s">
        <v>2580</v>
      </c>
      <c r="D90" s="195" t="s">
        <v>2584</v>
      </c>
      <c r="E90" s="195" t="s">
        <v>2611</v>
      </c>
      <c r="F90" s="195" t="s">
        <v>2519</v>
      </c>
      <c r="G90" s="195" t="s">
        <v>2519</v>
      </c>
      <c r="H90" s="195" t="s">
        <v>2650</v>
      </c>
      <c r="I90" s="195" t="s">
        <v>1770</v>
      </c>
      <c r="J90" s="238">
        <v>171065624000</v>
      </c>
      <c r="K90" s="195" t="s">
        <v>2519</v>
      </c>
      <c r="L90" s="195" t="s">
        <v>2649</v>
      </c>
      <c r="M90" s="195" t="s">
        <v>2649</v>
      </c>
    </row>
    <row r="91" spans="3:13" x14ac:dyDescent="0.35">
      <c r="C91" s="195" t="s">
        <v>2580</v>
      </c>
      <c r="D91" s="195" t="s">
        <v>2584</v>
      </c>
      <c r="E91" s="195" t="s">
        <v>2601</v>
      </c>
      <c r="F91" s="195" t="s">
        <v>2519</v>
      </c>
      <c r="G91" s="195" t="s">
        <v>2519</v>
      </c>
      <c r="H91" s="195" t="s">
        <v>2650</v>
      </c>
      <c r="I91" s="195" t="s">
        <v>1770</v>
      </c>
      <c r="J91" s="238">
        <v>18406406750</v>
      </c>
      <c r="K91" s="195" t="s">
        <v>2519</v>
      </c>
      <c r="L91" s="195" t="s">
        <v>2649</v>
      </c>
      <c r="M91" s="195" t="s">
        <v>2649</v>
      </c>
    </row>
    <row r="92" spans="3:13" x14ac:dyDescent="0.35">
      <c r="C92" s="195" t="s">
        <v>2580</v>
      </c>
      <c r="D92" s="195" t="s">
        <v>2584</v>
      </c>
      <c r="E92" s="195" t="s">
        <v>2594</v>
      </c>
      <c r="F92" s="195" t="s">
        <v>2519</v>
      </c>
      <c r="G92" s="195" t="s">
        <v>2519</v>
      </c>
      <c r="H92" s="195" t="s">
        <v>2650</v>
      </c>
      <c r="I92" s="195" t="s">
        <v>1770</v>
      </c>
      <c r="J92" s="238">
        <v>2952635861</v>
      </c>
      <c r="K92" s="195" t="s">
        <v>2519</v>
      </c>
      <c r="L92" s="195" t="s">
        <v>2649</v>
      </c>
      <c r="M92" s="195" t="s">
        <v>2649</v>
      </c>
    </row>
    <row r="93" spans="3:13" x14ac:dyDescent="0.35">
      <c r="C93" s="195" t="s">
        <v>2580</v>
      </c>
      <c r="D93" s="195" t="s">
        <v>2584</v>
      </c>
      <c r="E93" s="195" t="s">
        <v>2596</v>
      </c>
      <c r="F93" s="195" t="s">
        <v>2519</v>
      </c>
      <c r="G93" s="195" t="s">
        <v>2519</v>
      </c>
      <c r="H93" s="195" t="s">
        <v>2650</v>
      </c>
      <c r="I93" s="195" t="s">
        <v>1770</v>
      </c>
      <c r="J93" s="238">
        <v>76050041647</v>
      </c>
      <c r="K93" s="195" t="s">
        <v>2519</v>
      </c>
      <c r="L93" s="195" t="s">
        <v>2649</v>
      </c>
      <c r="M93" s="195" t="s">
        <v>2649</v>
      </c>
    </row>
    <row r="94" spans="3:13" x14ac:dyDescent="0.35">
      <c r="C94" s="195" t="s">
        <v>2580</v>
      </c>
      <c r="D94" s="195" t="s">
        <v>2584</v>
      </c>
      <c r="E94" s="195" t="s">
        <v>2603</v>
      </c>
      <c r="F94" s="195" t="s">
        <v>2519</v>
      </c>
      <c r="G94" s="195" t="s">
        <v>2519</v>
      </c>
      <c r="H94" s="195" t="s">
        <v>2650</v>
      </c>
      <c r="I94" s="195" t="s">
        <v>1770</v>
      </c>
      <c r="J94" s="238">
        <v>428487111493</v>
      </c>
      <c r="K94" s="195" t="s">
        <v>2519</v>
      </c>
      <c r="L94" s="195" t="s">
        <v>2649</v>
      </c>
      <c r="M94" s="195" t="s">
        <v>2649</v>
      </c>
    </row>
    <row r="95" spans="3:13" x14ac:dyDescent="0.35">
      <c r="C95" s="195" t="s">
        <v>2580</v>
      </c>
      <c r="D95" s="195" t="s">
        <v>2585</v>
      </c>
      <c r="E95" s="195" t="s">
        <v>2598</v>
      </c>
      <c r="F95" s="195" t="s">
        <v>2519</v>
      </c>
      <c r="G95" s="195" t="s">
        <v>2519</v>
      </c>
      <c r="H95" s="195" t="s">
        <v>2650</v>
      </c>
      <c r="I95" s="195" t="s">
        <v>1770</v>
      </c>
      <c r="J95" s="238">
        <v>9435174254</v>
      </c>
      <c r="K95" s="195" t="s">
        <v>2519</v>
      </c>
      <c r="L95" s="195" t="s">
        <v>2649</v>
      </c>
      <c r="M95" s="195" t="s">
        <v>2649</v>
      </c>
    </row>
    <row r="96" spans="3:13" x14ac:dyDescent="0.35">
      <c r="C96" s="195" t="s">
        <v>2580</v>
      </c>
      <c r="D96" s="195" t="s">
        <v>2585</v>
      </c>
      <c r="E96" s="195" t="s">
        <v>2599</v>
      </c>
      <c r="F96" s="195" t="s">
        <v>2519</v>
      </c>
      <c r="G96" s="195" t="s">
        <v>2519</v>
      </c>
      <c r="H96" s="195" t="s">
        <v>2650</v>
      </c>
      <c r="I96" s="195" t="s">
        <v>1770</v>
      </c>
      <c r="J96" s="238">
        <v>31436001720.5</v>
      </c>
      <c r="K96" s="195" t="s">
        <v>2519</v>
      </c>
      <c r="L96" s="195" t="s">
        <v>2649</v>
      </c>
      <c r="M96" s="195" t="s">
        <v>2649</v>
      </c>
    </row>
    <row r="97" spans="3:13" x14ac:dyDescent="0.35">
      <c r="C97" s="195" t="s">
        <v>2580</v>
      </c>
      <c r="D97" s="195" t="s">
        <v>2585</v>
      </c>
      <c r="E97" s="195" t="s">
        <v>2600</v>
      </c>
      <c r="F97" s="195" t="s">
        <v>2519</v>
      </c>
      <c r="G97" s="195" t="s">
        <v>2519</v>
      </c>
      <c r="H97" s="195" t="s">
        <v>2650</v>
      </c>
      <c r="I97" s="195" t="s">
        <v>1770</v>
      </c>
      <c r="J97" s="238">
        <v>689259811910.78003</v>
      </c>
      <c r="K97" s="195" t="s">
        <v>2519</v>
      </c>
      <c r="L97" s="195" t="s">
        <v>2649</v>
      </c>
      <c r="M97" s="195" t="s">
        <v>2649</v>
      </c>
    </row>
    <row r="98" spans="3:13" x14ac:dyDescent="0.35">
      <c r="C98" s="195" t="s">
        <v>2580</v>
      </c>
      <c r="D98" s="195" t="s">
        <v>2588</v>
      </c>
      <c r="E98" s="195" t="s">
        <v>2605</v>
      </c>
      <c r="F98" s="195" t="s">
        <v>2519</v>
      </c>
      <c r="G98" s="195" t="s">
        <v>2519</v>
      </c>
      <c r="H98" s="195" t="s">
        <v>2650</v>
      </c>
      <c r="I98" s="195" t="s">
        <v>1770</v>
      </c>
      <c r="J98" s="238">
        <v>1537038530</v>
      </c>
      <c r="K98" s="195" t="s">
        <v>2519</v>
      </c>
      <c r="L98" s="195" t="s">
        <v>2649</v>
      </c>
      <c r="M98" s="195" t="s">
        <v>2649</v>
      </c>
    </row>
    <row r="99" spans="3:13" x14ac:dyDescent="0.35">
      <c r="C99" s="195" t="s">
        <v>2580</v>
      </c>
      <c r="D99" s="195" t="s">
        <v>2589</v>
      </c>
      <c r="E99" s="195" t="s">
        <v>2606</v>
      </c>
      <c r="F99" s="195" t="s">
        <v>2519</v>
      </c>
      <c r="G99" s="195" t="s">
        <v>2519</v>
      </c>
      <c r="H99" s="195" t="s">
        <v>2650</v>
      </c>
      <c r="I99" s="195" t="s">
        <v>1770</v>
      </c>
      <c r="J99" s="238">
        <v>12852678464</v>
      </c>
      <c r="K99" s="195" t="s">
        <v>2519</v>
      </c>
      <c r="L99" s="195" t="s">
        <v>2649</v>
      </c>
      <c r="M99" s="195" t="s">
        <v>2649</v>
      </c>
    </row>
    <row r="100" spans="3:13" x14ac:dyDescent="0.35">
      <c r="C100" s="195" t="s">
        <v>2580</v>
      </c>
      <c r="D100" s="195" t="s">
        <v>2589</v>
      </c>
      <c r="E100" s="195" t="s">
        <v>2609</v>
      </c>
      <c r="F100" s="195" t="s">
        <v>2519</v>
      </c>
      <c r="G100" s="195" t="s">
        <v>2519</v>
      </c>
      <c r="H100" s="195" t="s">
        <v>2650</v>
      </c>
      <c r="I100" s="195" t="s">
        <v>1770</v>
      </c>
      <c r="J100" s="238">
        <v>65274865218</v>
      </c>
      <c r="K100" s="195" t="s">
        <v>2519</v>
      </c>
      <c r="L100" s="195" t="s">
        <v>2649</v>
      </c>
      <c r="M100" s="195" t="s">
        <v>2649</v>
      </c>
    </row>
    <row r="101" spans="3:13" x14ac:dyDescent="0.35">
      <c r="C101" s="195" t="s">
        <v>2580</v>
      </c>
      <c r="D101" s="195" t="s">
        <v>2589</v>
      </c>
      <c r="E101" s="195" t="s">
        <v>2612</v>
      </c>
      <c r="F101" s="195" t="s">
        <v>2519</v>
      </c>
      <c r="G101" s="195" t="s">
        <v>2519</v>
      </c>
      <c r="H101" s="195" t="s">
        <v>2650</v>
      </c>
      <c r="I101" s="195" t="s">
        <v>1770</v>
      </c>
      <c r="J101" s="238">
        <v>5323007533</v>
      </c>
      <c r="K101" s="195" t="s">
        <v>2519</v>
      </c>
      <c r="L101" s="195" t="s">
        <v>2649</v>
      </c>
      <c r="M101" s="195" t="s">
        <v>2649</v>
      </c>
    </row>
    <row r="102" spans="3:13" x14ac:dyDescent="0.35">
      <c r="C102" s="195" t="s">
        <v>2581</v>
      </c>
      <c r="D102" s="195" t="s">
        <v>2583</v>
      </c>
      <c r="E102" s="195" t="s">
        <v>2592</v>
      </c>
      <c r="F102" s="195" t="s">
        <v>2519</v>
      </c>
      <c r="G102" s="195" t="s">
        <v>2519</v>
      </c>
      <c r="H102" s="195" t="s">
        <v>2650</v>
      </c>
      <c r="I102" s="195" t="s">
        <v>1770</v>
      </c>
      <c r="J102" s="238">
        <v>33925000</v>
      </c>
      <c r="K102" s="195" t="s">
        <v>2519</v>
      </c>
      <c r="L102" s="195" t="s">
        <v>2649</v>
      </c>
      <c r="M102" s="195" t="s">
        <v>2649</v>
      </c>
    </row>
    <row r="103" spans="3:13" x14ac:dyDescent="0.35">
      <c r="C103" s="195" t="s">
        <v>2581</v>
      </c>
      <c r="D103" s="195" t="s">
        <v>2584</v>
      </c>
      <c r="E103" s="195" t="s">
        <v>2594</v>
      </c>
      <c r="F103" s="195" t="s">
        <v>2519</v>
      </c>
      <c r="G103" s="195" t="s">
        <v>2519</v>
      </c>
      <c r="H103" s="195" t="s">
        <v>2650</v>
      </c>
      <c r="I103" s="195" t="s">
        <v>1770</v>
      </c>
      <c r="J103" s="238">
        <v>548971636</v>
      </c>
      <c r="K103" s="195" t="s">
        <v>2519</v>
      </c>
      <c r="L103" s="195" t="s">
        <v>2649</v>
      </c>
      <c r="M103" s="195" t="s">
        <v>2649</v>
      </c>
    </row>
    <row r="104" spans="3:13" x14ac:dyDescent="0.35">
      <c r="C104" s="195" t="s">
        <v>2581</v>
      </c>
      <c r="D104" s="195" t="s">
        <v>2584</v>
      </c>
      <c r="E104" s="195" t="s">
        <v>2603</v>
      </c>
      <c r="F104" s="195" t="s">
        <v>2519</v>
      </c>
      <c r="G104" s="195" t="s">
        <v>2519</v>
      </c>
      <c r="H104" s="195" t="s">
        <v>2650</v>
      </c>
      <c r="I104" s="195" t="s">
        <v>1770</v>
      </c>
      <c r="J104" s="238">
        <v>50936836740</v>
      </c>
      <c r="K104" s="195" t="s">
        <v>2519</v>
      </c>
      <c r="L104" s="195" t="s">
        <v>2649</v>
      </c>
      <c r="M104" s="195" t="s">
        <v>2649</v>
      </c>
    </row>
    <row r="105" spans="3:13" x14ac:dyDescent="0.35">
      <c r="C105" s="195" t="s">
        <v>2581</v>
      </c>
      <c r="D105" s="195" t="s">
        <v>2585</v>
      </c>
      <c r="E105" s="195" t="s">
        <v>2598</v>
      </c>
      <c r="F105" s="195" t="s">
        <v>2519</v>
      </c>
      <c r="G105" s="195" t="s">
        <v>2519</v>
      </c>
      <c r="H105" s="195" t="s">
        <v>2650</v>
      </c>
      <c r="I105" s="195" t="s">
        <v>1770</v>
      </c>
      <c r="J105" s="238">
        <v>533897189</v>
      </c>
      <c r="K105" s="195" t="s">
        <v>2519</v>
      </c>
      <c r="L105" s="195" t="s">
        <v>2649</v>
      </c>
      <c r="M105" s="195" t="s">
        <v>2649</v>
      </c>
    </row>
    <row r="106" spans="3:13" x14ac:dyDescent="0.35">
      <c r="C106" s="195" t="s">
        <v>2581</v>
      </c>
      <c r="D106" s="195" t="s">
        <v>2585</v>
      </c>
      <c r="E106" s="195" t="s">
        <v>2599</v>
      </c>
      <c r="F106" s="195" t="s">
        <v>2519</v>
      </c>
      <c r="G106" s="195" t="s">
        <v>2519</v>
      </c>
      <c r="H106" s="195" t="s">
        <v>2650</v>
      </c>
      <c r="I106" s="195" t="s">
        <v>1770</v>
      </c>
      <c r="J106" s="238">
        <v>4791588375</v>
      </c>
      <c r="K106" s="195" t="s">
        <v>2519</v>
      </c>
      <c r="L106" s="195" t="s">
        <v>2649</v>
      </c>
      <c r="M106" s="195" t="s">
        <v>2649</v>
      </c>
    </row>
    <row r="107" spans="3:13" x14ac:dyDescent="0.35">
      <c r="C107" s="195" t="s">
        <v>2581</v>
      </c>
      <c r="D107" s="195" t="s">
        <v>2585</v>
      </c>
      <c r="E107" s="195" t="s">
        <v>2600</v>
      </c>
      <c r="F107" s="195" t="s">
        <v>2519</v>
      </c>
      <c r="G107" s="195" t="s">
        <v>2519</v>
      </c>
      <c r="H107" s="195" t="s">
        <v>2650</v>
      </c>
      <c r="I107" s="195" t="s">
        <v>1770</v>
      </c>
      <c r="J107" s="238">
        <v>125270766384</v>
      </c>
      <c r="K107" s="195" t="s">
        <v>2519</v>
      </c>
      <c r="L107" s="195" t="s">
        <v>2649</v>
      </c>
      <c r="M107" s="195" t="s">
        <v>2649</v>
      </c>
    </row>
    <row r="108" spans="3:13" x14ac:dyDescent="0.35">
      <c r="C108" s="195" t="s">
        <v>2581</v>
      </c>
      <c r="D108" s="195" t="s">
        <v>2588</v>
      </c>
      <c r="E108" s="195" t="s">
        <v>2605</v>
      </c>
      <c r="F108" s="195" t="s">
        <v>2519</v>
      </c>
      <c r="G108" s="195" t="s">
        <v>2519</v>
      </c>
      <c r="H108" s="195" t="s">
        <v>2650</v>
      </c>
      <c r="I108" s="195" t="s">
        <v>1770</v>
      </c>
      <c r="J108" s="238">
        <v>1980825</v>
      </c>
      <c r="K108" s="195" t="s">
        <v>2519</v>
      </c>
      <c r="L108" s="195" t="s">
        <v>2649</v>
      </c>
      <c r="M108" s="195" t="s">
        <v>2649</v>
      </c>
    </row>
    <row r="109" spans="3:13" ht="15.6" thickBot="1" x14ac:dyDescent="0.4">
      <c r="G109" s="218"/>
    </row>
    <row r="110" spans="3:13" ht="16.8" thickBot="1" x14ac:dyDescent="0.4">
      <c r="G110" s="218"/>
      <c r="I110" s="222" t="s">
        <v>2520</v>
      </c>
      <c r="J110" s="224"/>
      <c r="K110" s="239">
        <f>SUMIF(Table10[Devise de déclaration],"USD",Table10[Valeur de revenus])+(IFERROR(SUMIF(Table10[Devise de déclaration],"&lt;&gt;USD",Table10[Valeur de revenus])/'Partie 1 - Présentation'!$E$51,0))</f>
        <v>643129150.72911203</v>
      </c>
    </row>
    <row r="111" spans="3:13" ht="16.8" thickBot="1" x14ac:dyDescent="0.4">
      <c r="G111" s="218"/>
      <c r="I111" s="224"/>
      <c r="J111" s="284"/>
      <c r="K111" s="285"/>
    </row>
    <row r="112" spans="3:13" ht="16.8" thickBot="1" x14ac:dyDescent="0.4">
      <c r="G112" s="218"/>
      <c r="I112" s="222" t="str">
        <f>"Total en "&amp;'Partie 1 - Présentation'!$E$50</f>
        <v>Total en GNF</v>
      </c>
      <c r="J112" s="224"/>
      <c r="K112" s="318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5500864474103.2803</v>
      </c>
    </row>
    <row r="113" spans="3:11" ht="16.2" x14ac:dyDescent="0.35">
      <c r="G113" s="218"/>
      <c r="I113" s="284"/>
      <c r="J113" s="284"/>
      <c r="K113" s="285"/>
    </row>
    <row r="114" spans="3:11" x14ac:dyDescent="0.35">
      <c r="C114" s="195" t="s">
        <v>1462</v>
      </c>
    </row>
    <row r="115" spans="3:11" ht="24" x14ac:dyDescent="0.35">
      <c r="C115" s="226" t="s">
        <v>2353</v>
      </c>
      <c r="D115" s="214"/>
      <c r="E115" s="214"/>
      <c r="F115" s="214"/>
      <c r="G115" s="214"/>
      <c r="H115" s="214"/>
      <c r="I115" s="214"/>
      <c r="J115" s="214"/>
      <c r="K115" s="214"/>
    </row>
    <row r="116" spans="3:11" x14ac:dyDescent="0.35">
      <c r="C116" s="227"/>
      <c r="D116" s="228"/>
      <c r="E116" s="228"/>
      <c r="F116" s="228"/>
      <c r="G116" s="229"/>
      <c r="H116" s="228"/>
      <c r="I116" s="228"/>
      <c r="J116" s="228"/>
      <c r="K116" s="228"/>
    </row>
    <row r="117" spans="3:11" x14ac:dyDescent="0.35">
      <c r="C117" s="227"/>
      <c r="D117" s="228"/>
      <c r="E117" s="228"/>
      <c r="F117" s="228"/>
      <c r="G117" s="229"/>
      <c r="H117" s="228"/>
      <c r="I117" s="228"/>
      <c r="J117" s="228"/>
      <c r="K117" s="228"/>
    </row>
    <row r="118" spans="3:11" x14ac:dyDescent="0.35">
      <c r="C118" s="227"/>
      <c r="D118" s="379" t="s">
        <v>2666</v>
      </c>
      <c r="E118" s="379"/>
      <c r="F118" s="379"/>
      <c r="G118" s="379"/>
      <c r="H118" s="379"/>
      <c r="I118" s="379"/>
      <c r="J118" s="379"/>
      <c r="K118" s="379"/>
    </row>
    <row r="119" spans="3:11" x14ac:dyDescent="0.35">
      <c r="C119" s="227"/>
      <c r="D119" s="230" t="s">
        <v>1453</v>
      </c>
      <c r="E119" s="230" t="s">
        <v>1408</v>
      </c>
      <c r="F119" s="230" t="s">
        <v>1407</v>
      </c>
      <c r="G119" s="230" t="s">
        <v>2667</v>
      </c>
      <c r="H119" s="228"/>
      <c r="I119" s="228"/>
      <c r="J119" s="228"/>
      <c r="K119" s="228"/>
    </row>
    <row r="120" spans="3:11" x14ac:dyDescent="0.35">
      <c r="C120" s="227"/>
      <c r="D120" s="228" t="s">
        <v>2569</v>
      </c>
      <c r="E120" s="228" t="s">
        <v>2595</v>
      </c>
      <c r="F120" s="323" t="s">
        <v>2584</v>
      </c>
      <c r="G120" s="323">
        <v>4131802532</v>
      </c>
      <c r="H120" s="228"/>
      <c r="I120" s="228"/>
      <c r="J120" s="228"/>
      <c r="K120" s="228"/>
    </row>
    <row r="121" spans="3:11" x14ac:dyDescent="0.35">
      <c r="C121" s="227"/>
      <c r="D121" s="228" t="s">
        <v>2570</v>
      </c>
      <c r="E121" s="228" t="s">
        <v>2595</v>
      </c>
      <c r="F121" s="323" t="s">
        <v>2584</v>
      </c>
      <c r="G121" s="323">
        <v>23965321862</v>
      </c>
      <c r="H121" s="228"/>
      <c r="I121" s="228"/>
      <c r="J121" s="228"/>
      <c r="K121" s="228"/>
    </row>
    <row r="122" spans="3:11" x14ac:dyDescent="0.35">
      <c r="C122" s="227"/>
      <c r="D122" s="228" t="s">
        <v>2571</v>
      </c>
      <c r="E122" s="228" t="s">
        <v>2595</v>
      </c>
      <c r="F122" s="323" t="s">
        <v>2584</v>
      </c>
      <c r="G122" s="323">
        <v>3955174597</v>
      </c>
      <c r="H122" s="228"/>
      <c r="I122" s="228"/>
      <c r="J122" s="228"/>
      <c r="K122" s="228"/>
    </row>
    <row r="123" spans="3:11" x14ac:dyDescent="0.35">
      <c r="C123" s="227"/>
      <c r="D123" s="228" t="s">
        <v>2572</v>
      </c>
      <c r="E123" s="228" t="s">
        <v>2595</v>
      </c>
      <c r="F123" s="323" t="s">
        <v>2584</v>
      </c>
      <c r="G123" s="323">
        <v>3590000080</v>
      </c>
      <c r="H123" s="228"/>
      <c r="I123" s="228"/>
      <c r="J123" s="228"/>
      <c r="K123" s="228"/>
    </row>
    <row r="124" spans="3:11" x14ac:dyDescent="0.35">
      <c r="C124" s="227"/>
      <c r="D124" s="228" t="s">
        <v>2573</v>
      </c>
      <c r="E124" s="228" t="s">
        <v>2595</v>
      </c>
      <c r="F124" s="323" t="s">
        <v>2584</v>
      </c>
      <c r="G124" s="323">
        <v>27023360091</v>
      </c>
      <c r="H124" s="228"/>
      <c r="I124" s="228"/>
      <c r="J124" s="228"/>
      <c r="K124" s="228"/>
    </row>
    <row r="125" spans="3:11" x14ac:dyDescent="0.35">
      <c r="C125" s="227"/>
      <c r="D125" s="228" t="s">
        <v>2574</v>
      </c>
      <c r="E125" s="228" t="s">
        <v>2595</v>
      </c>
      <c r="F125" s="323" t="s">
        <v>2584</v>
      </c>
      <c r="G125" s="323">
        <v>23054255427</v>
      </c>
      <c r="H125" s="228"/>
      <c r="I125" s="228"/>
      <c r="J125" s="228"/>
      <c r="K125" s="228"/>
    </row>
    <row r="126" spans="3:11" x14ac:dyDescent="0.35">
      <c r="C126" s="227"/>
      <c r="D126" s="228" t="s">
        <v>2575</v>
      </c>
      <c r="E126" s="228" t="s">
        <v>2595</v>
      </c>
      <c r="F126" s="323" t="s">
        <v>2584</v>
      </c>
      <c r="G126" s="323">
        <v>61068144369</v>
      </c>
      <c r="H126" s="228"/>
      <c r="I126" s="228"/>
      <c r="J126" s="228"/>
      <c r="K126" s="228"/>
    </row>
    <row r="127" spans="3:11" x14ac:dyDescent="0.35">
      <c r="C127" s="227"/>
      <c r="D127" s="228" t="s">
        <v>2576</v>
      </c>
      <c r="E127" s="228" t="s">
        <v>2595</v>
      </c>
      <c r="F127" s="323" t="s">
        <v>2584</v>
      </c>
      <c r="G127" s="323">
        <v>8379538029</v>
      </c>
      <c r="H127" s="228"/>
      <c r="I127" s="228"/>
      <c r="J127" s="228"/>
      <c r="K127" s="228"/>
    </row>
    <row r="128" spans="3:11" x14ac:dyDescent="0.35">
      <c r="C128" s="227"/>
      <c r="D128" s="228" t="s">
        <v>2577</v>
      </c>
      <c r="E128" s="228" t="s">
        <v>2595</v>
      </c>
      <c r="F128" s="323" t="s">
        <v>2584</v>
      </c>
      <c r="G128" s="323">
        <v>52104890</v>
      </c>
      <c r="H128" s="228"/>
      <c r="I128" s="228"/>
      <c r="J128" s="228"/>
      <c r="K128" s="228"/>
    </row>
    <row r="129" spans="3:11" x14ac:dyDescent="0.35">
      <c r="C129" s="227"/>
      <c r="D129" s="228" t="s">
        <v>2578</v>
      </c>
      <c r="E129" s="228" t="s">
        <v>2595</v>
      </c>
      <c r="F129" s="323" t="s">
        <v>2584</v>
      </c>
      <c r="G129" s="323">
        <v>4215703771</v>
      </c>
      <c r="H129" s="228"/>
      <c r="I129" s="228"/>
      <c r="J129" s="228"/>
      <c r="K129" s="228"/>
    </row>
    <row r="130" spans="3:11" x14ac:dyDescent="0.35">
      <c r="C130" s="227"/>
      <c r="D130" s="228" t="s">
        <v>2579</v>
      </c>
      <c r="E130" s="228" t="s">
        <v>2595</v>
      </c>
      <c r="F130" s="323" t="s">
        <v>2584</v>
      </c>
      <c r="G130" s="323">
        <v>3335947980</v>
      </c>
      <c r="H130" s="228"/>
      <c r="I130" s="228"/>
      <c r="J130" s="228"/>
      <c r="K130" s="228"/>
    </row>
    <row r="131" spans="3:11" x14ac:dyDescent="0.35">
      <c r="C131" s="227"/>
      <c r="D131" s="228" t="s">
        <v>2580</v>
      </c>
      <c r="E131" s="228" t="s">
        <v>2595</v>
      </c>
      <c r="F131" s="323" t="s">
        <v>2584</v>
      </c>
      <c r="G131" s="323">
        <v>5640041370</v>
      </c>
      <c r="H131" s="228"/>
      <c r="I131" s="228"/>
      <c r="J131" s="228"/>
      <c r="K131" s="228"/>
    </row>
    <row r="132" spans="3:11" x14ac:dyDescent="0.35">
      <c r="C132" s="227"/>
      <c r="D132" s="228" t="s">
        <v>2581</v>
      </c>
      <c r="E132" s="228" t="s">
        <v>2595</v>
      </c>
      <c r="F132" s="323" t="s">
        <v>2584</v>
      </c>
      <c r="G132" s="323">
        <v>424521759</v>
      </c>
      <c r="H132" s="228"/>
      <c r="I132" s="228"/>
      <c r="J132" s="228"/>
      <c r="K132" s="228"/>
    </row>
    <row r="133" spans="3:11" x14ac:dyDescent="0.35">
      <c r="C133" s="227"/>
      <c r="D133" s="228" t="s">
        <v>2569</v>
      </c>
      <c r="E133" s="228" t="s">
        <v>2597</v>
      </c>
      <c r="F133" s="323" t="s">
        <v>2584</v>
      </c>
      <c r="G133" s="323">
        <v>3944862795</v>
      </c>
      <c r="H133" s="228"/>
      <c r="I133" s="228"/>
      <c r="J133" s="228"/>
      <c r="K133" s="228"/>
    </row>
    <row r="134" spans="3:11" x14ac:dyDescent="0.35">
      <c r="C134" s="227"/>
      <c r="D134" s="228" t="s">
        <v>2570</v>
      </c>
      <c r="E134" s="228" t="s">
        <v>2597</v>
      </c>
      <c r="F134" s="323" t="s">
        <v>2584</v>
      </c>
      <c r="G134" s="323">
        <v>24276779414</v>
      </c>
      <c r="H134" s="228"/>
      <c r="I134" s="228"/>
      <c r="J134" s="228"/>
      <c r="K134" s="228"/>
    </row>
    <row r="135" spans="3:11" x14ac:dyDescent="0.35">
      <c r="C135" s="227"/>
      <c r="D135" s="228" t="s">
        <v>2572</v>
      </c>
      <c r="E135" s="228" t="s">
        <v>2597</v>
      </c>
      <c r="F135" s="323" t="s">
        <v>2584</v>
      </c>
      <c r="G135" s="323">
        <v>4297887346</v>
      </c>
      <c r="H135" s="228"/>
      <c r="I135" s="228"/>
      <c r="J135" s="228"/>
      <c r="K135" s="228"/>
    </row>
    <row r="136" spans="3:11" x14ac:dyDescent="0.35">
      <c r="C136" s="227"/>
      <c r="D136" s="228" t="s">
        <v>2573</v>
      </c>
      <c r="E136" s="228" t="s">
        <v>2597</v>
      </c>
      <c r="F136" s="323" t="s">
        <v>2584</v>
      </c>
      <c r="G136" s="323">
        <v>14316644515</v>
      </c>
      <c r="H136" s="228"/>
      <c r="I136" s="228"/>
      <c r="J136" s="228"/>
      <c r="K136" s="228"/>
    </row>
    <row r="137" spans="3:11" x14ac:dyDescent="0.35">
      <c r="C137" s="227"/>
      <c r="D137" s="228" t="s">
        <v>2574</v>
      </c>
      <c r="E137" s="228" t="s">
        <v>2597</v>
      </c>
      <c r="F137" s="323" t="s">
        <v>2584</v>
      </c>
      <c r="G137" s="323">
        <v>14668742873</v>
      </c>
      <c r="H137" s="228"/>
      <c r="I137" s="228"/>
      <c r="J137" s="228"/>
      <c r="K137" s="228"/>
    </row>
    <row r="138" spans="3:11" x14ac:dyDescent="0.35">
      <c r="C138" s="227"/>
      <c r="D138" s="228" t="s">
        <v>2575</v>
      </c>
      <c r="E138" s="228" t="s">
        <v>2597</v>
      </c>
      <c r="F138" s="323" t="s">
        <v>2584</v>
      </c>
      <c r="G138" s="323">
        <v>35516292960</v>
      </c>
      <c r="H138" s="228"/>
      <c r="I138" s="228"/>
      <c r="J138" s="228"/>
      <c r="K138" s="228"/>
    </row>
    <row r="139" spans="3:11" x14ac:dyDescent="0.35">
      <c r="C139" s="227"/>
      <c r="D139" s="228" t="s">
        <v>2576</v>
      </c>
      <c r="E139" s="228" t="s">
        <v>2597</v>
      </c>
      <c r="F139" s="323" t="s">
        <v>2584</v>
      </c>
      <c r="G139" s="323">
        <v>6844256883</v>
      </c>
      <c r="H139" s="228"/>
      <c r="I139" s="228"/>
      <c r="J139" s="228"/>
      <c r="K139" s="228"/>
    </row>
    <row r="140" spans="3:11" x14ac:dyDescent="0.35">
      <c r="C140" s="227"/>
      <c r="D140" s="228" t="s">
        <v>2577</v>
      </c>
      <c r="E140" s="228" t="s">
        <v>2597</v>
      </c>
      <c r="F140" s="323" t="s">
        <v>2584</v>
      </c>
      <c r="G140" s="323">
        <v>613210818</v>
      </c>
      <c r="H140" s="228"/>
      <c r="I140" s="228"/>
      <c r="J140" s="228"/>
      <c r="K140" s="228"/>
    </row>
    <row r="141" spans="3:11" x14ac:dyDescent="0.35">
      <c r="C141" s="227"/>
      <c r="D141" s="228" t="s">
        <v>2578</v>
      </c>
      <c r="E141" s="228" t="s">
        <v>2597</v>
      </c>
      <c r="F141" s="323" t="s">
        <v>2584</v>
      </c>
      <c r="G141" s="323">
        <v>2417090518</v>
      </c>
      <c r="H141" s="228"/>
      <c r="I141" s="228"/>
      <c r="J141" s="228"/>
      <c r="K141" s="228"/>
    </row>
    <row r="142" spans="3:11" x14ac:dyDescent="0.35">
      <c r="C142" s="227"/>
      <c r="D142" s="228" t="s">
        <v>2579</v>
      </c>
      <c r="E142" s="228" t="s">
        <v>2597</v>
      </c>
      <c r="F142" s="323" t="s">
        <v>2584</v>
      </c>
      <c r="G142" s="323">
        <v>2274915941</v>
      </c>
      <c r="H142" s="228"/>
      <c r="I142" s="228"/>
      <c r="J142" s="228"/>
      <c r="K142" s="228"/>
    </row>
    <row r="143" spans="3:11" x14ac:dyDescent="0.35">
      <c r="C143" s="227"/>
      <c r="D143" s="228" t="s">
        <v>2580</v>
      </c>
      <c r="E143" s="228" t="s">
        <v>2597</v>
      </c>
      <c r="F143" s="323" t="s">
        <v>2584</v>
      </c>
      <c r="G143" s="323">
        <v>7226408040</v>
      </c>
      <c r="H143" s="228"/>
      <c r="I143" s="228"/>
      <c r="J143" s="228"/>
      <c r="K143" s="228"/>
    </row>
    <row r="144" spans="3:11" x14ac:dyDescent="0.35">
      <c r="C144" s="227"/>
      <c r="D144" s="228" t="s">
        <v>2581</v>
      </c>
      <c r="E144" s="228" t="s">
        <v>2597</v>
      </c>
      <c r="F144" s="323" t="s">
        <v>2584</v>
      </c>
      <c r="G144" s="323">
        <v>176827684</v>
      </c>
      <c r="H144" s="228"/>
      <c r="I144" s="228"/>
      <c r="J144" s="228"/>
      <c r="K144" s="228"/>
    </row>
    <row r="145" spans="3:15" ht="15.6" thickBot="1" x14ac:dyDescent="0.4">
      <c r="C145" s="227"/>
      <c r="D145" s="324" t="s">
        <v>2352</v>
      </c>
      <c r="E145" s="324"/>
      <c r="F145" s="326"/>
      <c r="G145" s="327">
        <f>SUM(G120:G144)</f>
        <v>285409836544</v>
      </c>
      <c r="H145" s="228"/>
      <c r="I145" s="228"/>
      <c r="J145" s="228"/>
      <c r="K145" s="228"/>
    </row>
    <row r="146" spans="3:15" ht="15.6" thickTop="1" x14ac:dyDescent="0.35">
      <c r="C146" s="227"/>
      <c r="D146" s="228"/>
      <c r="E146" s="228"/>
      <c r="F146" s="228"/>
      <c r="G146" s="228"/>
      <c r="H146" s="228"/>
      <c r="I146" s="228"/>
      <c r="J146" s="228"/>
      <c r="K146" s="228"/>
    </row>
    <row r="147" spans="3:15" x14ac:dyDescent="0.35">
      <c r="C147" s="227"/>
      <c r="D147" s="228"/>
      <c r="E147" s="228"/>
      <c r="F147" s="228"/>
      <c r="G147" s="228"/>
      <c r="H147" s="228"/>
      <c r="I147" s="228"/>
      <c r="J147" s="228"/>
      <c r="K147" s="228"/>
    </row>
    <row r="148" spans="3:15" x14ac:dyDescent="0.35">
      <c r="C148" s="227"/>
      <c r="D148" s="228"/>
      <c r="E148" s="228"/>
      <c r="F148" s="228"/>
      <c r="G148" s="228"/>
      <c r="H148" s="228"/>
      <c r="I148" s="228"/>
      <c r="J148" s="228"/>
      <c r="K148" s="228"/>
    </row>
    <row r="149" spans="3:15" x14ac:dyDescent="0.35">
      <c r="C149" s="227"/>
      <c r="D149" s="228"/>
      <c r="E149" s="228"/>
      <c r="F149" s="228"/>
      <c r="G149" s="228"/>
      <c r="H149" s="228"/>
      <c r="I149" s="228"/>
      <c r="J149" s="228"/>
      <c r="K149" s="228"/>
    </row>
    <row r="150" spans="3:15" x14ac:dyDescent="0.35">
      <c r="C150" s="227"/>
      <c r="D150" s="228"/>
      <c r="E150" s="228"/>
      <c r="F150" s="228"/>
      <c r="G150" s="228"/>
      <c r="H150" s="228"/>
      <c r="I150" s="228"/>
      <c r="J150" s="228"/>
      <c r="K150" s="228"/>
    </row>
    <row r="151" spans="3:15" x14ac:dyDescent="0.35">
      <c r="C151" s="227"/>
      <c r="D151" s="228"/>
      <c r="E151" s="228"/>
      <c r="F151" s="228"/>
      <c r="G151" s="228"/>
      <c r="H151" s="228"/>
      <c r="I151" s="228"/>
      <c r="J151" s="228"/>
      <c r="K151" s="228"/>
    </row>
    <row r="152" spans="3:15" x14ac:dyDescent="0.35">
      <c r="C152" s="227"/>
      <c r="D152" s="379"/>
      <c r="E152" s="379"/>
      <c r="F152" s="379"/>
      <c r="G152" s="379"/>
      <c r="H152" s="379"/>
      <c r="I152" s="379"/>
      <c r="J152" s="379"/>
      <c r="K152" s="379"/>
    </row>
    <row r="153" spans="3:15" x14ac:dyDescent="0.35">
      <c r="C153" s="227"/>
      <c r="D153" s="379"/>
      <c r="E153" s="379"/>
      <c r="F153" s="379"/>
      <c r="G153" s="379"/>
      <c r="H153" s="379"/>
      <c r="I153" s="379"/>
      <c r="J153" s="379"/>
      <c r="K153" s="379"/>
    </row>
    <row r="154" spans="3:15" x14ac:dyDescent="0.35">
      <c r="C154" s="227"/>
      <c r="D154" s="379"/>
      <c r="E154" s="379"/>
      <c r="F154" s="379"/>
      <c r="G154" s="379"/>
      <c r="H154" s="379"/>
      <c r="I154" s="379"/>
      <c r="J154" s="379"/>
      <c r="K154" s="379"/>
    </row>
    <row r="155" spans="3:15" x14ac:dyDescent="0.35">
      <c r="C155" s="227"/>
      <c r="D155" s="228"/>
      <c r="E155" s="228"/>
      <c r="F155" s="228"/>
      <c r="G155" s="229"/>
      <c r="H155" s="228"/>
      <c r="I155" s="228"/>
      <c r="J155" s="228"/>
      <c r="K155" s="228"/>
    </row>
    <row r="156" spans="3:15" x14ac:dyDescent="0.35">
      <c r="C156" s="227"/>
      <c r="D156" s="228"/>
      <c r="E156" s="228"/>
      <c r="F156" s="228"/>
      <c r="G156" s="229"/>
      <c r="H156" s="228"/>
      <c r="I156" s="228"/>
      <c r="J156" s="228"/>
      <c r="K156" s="228"/>
    </row>
    <row r="157" spans="3:15" ht="15" customHeight="1" thickBot="1" x14ac:dyDescent="0.4">
      <c r="C157" s="54"/>
      <c r="D157" s="54"/>
      <c r="E157" s="54"/>
      <c r="F157" s="54"/>
      <c r="G157" s="54"/>
      <c r="H157" s="54"/>
      <c r="I157" s="54"/>
      <c r="J157" s="54"/>
      <c r="K157" s="54"/>
    </row>
    <row r="159" spans="3:15" ht="14.25" hidden="1" customHeight="1" thickBot="1" x14ac:dyDescent="0.4">
      <c r="C159" s="352" t="s">
        <v>2162</v>
      </c>
      <c r="D159" s="352"/>
      <c r="E159" s="352"/>
      <c r="F159" s="352"/>
      <c r="G159" s="352"/>
      <c r="H159" s="352"/>
      <c r="I159" s="352"/>
      <c r="J159" s="352"/>
      <c r="K159" s="352"/>
      <c r="L159" s="240"/>
      <c r="M159" s="240"/>
      <c r="N159" s="240"/>
      <c r="O159" s="240"/>
    </row>
    <row r="160" spans="3:15" ht="17.25" hidden="1" customHeight="1" thickBot="1" x14ac:dyDescent="0.4">
      <c r="C160" s="338" t="s">
        <v>2163</v>
      </c>
      <c r="D160" s="338"/>
      <c r="E160" s="338"/>
      <c r="F160" s="338"/>
      <c r="G160" s="338"/>
      <c r="H160" s="338"/>
      <c r="I160" s="338"/>
      <c r="J160" s="338"/>
      <c r="K160" s="338"/>
      <c r="L160" s="241"/>
      <c r="M160" s="241"/>
      <c r="N160" s="241"/>
      <c r="O160" s="241"/>
    </row>
    <row r="161" spans="3:15" ht="13.5" hidden="1" customHeight="1" thickBot="1" x14ac:dyDescent="0.4">
      <c r="C161" s="338" t="s">
        <v>2164</v>
      </c>
      <c r="D161" s="338"/>
      <c r="E161" s="338"/>
      <c r="F161" s="338"/>
      <c r="G161" s="338"/>
      <c r="H161" s="338"/>
      <c r="I161" s="338"/>
      <c r="J161" s="338"/>
      <c r="K161" s="338"/>
      <c r="L161" s="242"/>
      <c r="M161" s="242"/>
      <c r="N161" s="242"/>
      <c r="O161" s="242"/>
    </row>
    <row r="162" spans="3:15" ht="17.25" hidden="1" customHeight="1" x14ac:dyDescent="0.35">
      <c r="C162" s="373" t="s">
        <v>2165</v>
      </c>
      <c r="D162" s="373"/>
      <c r="E162" s="373"/>
      <c r="F162" s="373"/>
      <c r="G162" s="373"/>
      <c r="H162" s="373"/>
      <c r="I162" s="373"/>
      <c r="J162" s="373"/>
      <c r="K162" s="373"/>
      <c r="L162" s="243"/>
      <c r="M162" s="243"/>
      <c r="N162" s="243"/>
      <c r="O162" s="243"/>
    </row>
    <row r="163" spans="3:15" ht="16.8" thickBot="1" x14ac:dyDescent="0.4"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3:15" x14ac:dyDescent="0.35">
      <c r="C164" s="333" t="s">
        <v>2218</v>
      </c>
      <c r="D164" s="333"/>
      <c r="E164" s="333"/>
      <c r="F164" s="333"/>
      <c r="G164" s="333"/>
      <c r="H164" s="333"/>
      <c r="I164" s="333"/>
      <c r="J164" s="333"/>
      <c r="K164" s="333"/>
    </row>
    <row r="165" spans="3:15" x14ac:dyDescent="0.35">
      <c r="C165" s="193" t="s">
        <v>2361</v>
      </c>
      <c r="D165" s="193"/>
      <c r="E165" s="193"/>
      <c r="F165" s="193"/>
      <c r="G165" s="193"/>
      <c r="H165" s="193"/>
      <c r="I165" s="333"/>
      <c r="J165" s="333"/>
      <c r="K165" s="333"/>
    </row>
  </sheetData>
  <mergeCells count="20">
    <mergeCell ref="D118:K118"/>
    <mergeCell ref="D152:K152"/>
    <mergeCell ref="D153:K153"/>
    <mergeCell ref="D154:K154"/>
    <mergeCell ref="I165:K165"/>
    <mergeCell ref="C161:K161"/>
    <mergeCell ref="C162:K162"/>
    <mergeCell ref="C164:K164"/>
    <mergeCell ref="C3:F3"/>
    <mergeCell ref="C4:G4"/>
    <mergeCell ref="C5:G5"/>
    <mergeCell ref="C6:G6"/>
    <mergeCell ref="C7:G7"/>
    <mergeCell ref="C11:K11"/>
    <mergeCell ref="C13:K13"/>
    <mergeCell ref="C159:K159"/>
    <mergeCell ref="C160:K160"/>
    <mergeCell ref="I4:K8"/>
    <mergeCell ref="C9:K9"/>
    <mergeCell ref="C8:G8"/>
  </mergeCells>
  <dataValidations count="8">
    <dataValidation type="whole" allowBlank="1" showInputMessage="1" showErrorMessage="1" errorTitle="Veuillez ne pas modifier" error="Veuillez ne pas modifier ces cellules" sqref="C159:C162 I165:K165" xr:uid="{57FB8956-8886-4544-B87B-E90A685DCD42}">
      <formula1>444</formula1>
      <formula2>445</formula2>
    </dataValidation>
    <dataValidation allowBlank="1" showInputMessage="1" showErrorMessage="1" errorTitle="Veuillez ne pas modifier" error="Veuillez ne pas modifier ces cellules" sqref="C165:E165" xr:uid="{2196945A-5BE1-4C2A-BE8A-AD6E26F529A7}"/>
    <dataValidation type="whole" errorStyle="warning" allowBlank="1" showInputMessage="1" showErrorMessage="1" errorTitle="Veuillez ne pas remplir" error="Ces cellules seront complétées automatiquement" sqref="K110 K112" xr:uid="{E0955F84-CF46-403C-A96B-A533675BDDC3}">
      <formula1>44444</formula1>
      <formula2>44445</formula2>
    </dataValidation>
    <dataValidation allowBlank="1" showInputMessage="1" showErrorMessage="1" promptTitle="Volume en nature" prompt="Veuillez renseigner le volume en nature du flux de revenu, si applicable" sqref="L15:L108" xr:uid="{74B2EE4B-5C91-44FD-BAEF-E32A9E459541}"/>
    <dataValidation type="list" allowBlank="1" showInputMessage="1" showErrorMessage="1" sqref="C15:C108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108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108" xr:uid="{04B89EC5-5E6B-4F94-B74D-E536B28B3990}">
      <formula1>Revenue_stream_list</formula1>
    </dataValidation>
    <dataValidation type="list" allowBlank="1" showInputMessage="1" showErrorMessage="1" sqref="D15:D108" xr:uid="{28EF720B-7618-42E4-BE48-44C61AC2FCAC}">
      <formula1>Government_entities_list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161:H161" r:id="rId3" display="Pour la version la plus récente des modèles de données résumées, consultez https://eiti.org/fr/document/modele-donnees-resumees-itie" xr:uid="{8C407262-8913-493A-9FC4-16A008DC04B3}"/>
    <hyperlink ref="C160:H160" r:id="rId4" display="Vous voulez en savoir plus sur votre pays ? Vérifiez si votre pays met en œuvre la Norme ITIE en visitant https://eiti.org/countries" xr:uid="{B550273B-C2A8-4BFF-92DC-DA59B212B8B9}"/>
    <hyperlink ref="C162:H162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62CD62-4315-4760-9D20-3717CF5F4392}">
          <x14:formula1>
            <xm:f>Listes!$I$11:$I$168</xm:f>
          </x14:formula1>
          <xm:sqref>J111 J113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K15:K108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I24" zoomScale="70" zoomScaleNormal="70" workbookViewId="0">
      <selection activeCell="S29" sqref="S29"/>
    </sheetView>
  </sheetViews>
  <sheetFormatPr defaultColWidth="26.21875" defaultRowHeight="14.4" x14ac:dyDescent="0.3"/>
  <cols>
    <col min="7" max="7" width="29" customWidth="1"/>
    <col min="10" max="10" width="18.77734375" customWidth="1"/>
    <col min="11" max="11" width="29.77734375" customWidth="1"/>
    <col min="12" max="12" width="4" customWidth="1"/>
    <col min="13" max="13" width="3.77734375" customWidth="1"/>
    <col min="17" max="17" width="6.77734375" customWidth="1"/>
    <col min="18" max="18" width="5.21875" customWidth="1"/>
    <col min="20" max="20" width="39.21875" customWidth="1"/>
    <col min="26" max="26" width="8.77734375" customWidth="1"/>
    <col min="28" max="28" width="8.44140625" customWidth="1"/>
  </cols>
  <sheetData>
    <row r="1" spans="1:31" ht="28.8" x14ac:dyDescent="0.3">
      <c r="A1" s="5" t="s">
        <v>966</v>
      </c>
      <c r="B1" s="3"/>
      <c r="C1" s="3"/>
      <c r="D1" s="3"/>
      <c r="E1" s="3"/>
      <c r="F1" s="3"/>
      <c r="G1" s="3"/>
      <c r="H1" s="3"/>
      <c r="I1" s="5" t="s">
        <v>967</v>
      </c>
      <c r="J1" s="3"/>
      <c r="K1" s="5" t="s">
        <v>1276</v>
      </c>
      <c r="L1" s="3"/>
      <c r="M1" s="3"/>
      <c r="N1" s="5" t="s">
        <v>1278</v>
      </c>
      <c r="O1" s="5"/>
      <c r="P1" s="3"/>
      <c r="Q1" s="3"/>
      <c r="R1" s="3"/>
      <c r="S1" s="5" t="s">
        <v>1386</v>
      </c>
      <c r="T1" s="3"/>
      <c r="U1" s="3"/>
      <c r="V1" s="3"/>
      <c r="W1" s="3"/>
      <c r="X1" s="3"/>
      <c r="Y1" s="3"/>
      <c r="Z1" s="3"/>
      <c r="AA1" s="5" t="s">
        <v>1452</v>
      </c>
      <c r="AB1" s="3"/>
      <c r="AC1" s="5" t="s">
        <v>1456</v>
      </c>
      <c r="AE1" s="5" t="s">
        <v>2119</v>
      </c>
    </row>
    <row r="2" spans="1:31" ht="28.8" x14ac:dyDescent="0.3">
      <c r="A2" s="5" t="s">
        <v>720</v>
      </c>
      <c r="B2" s="5" t="s">
        <v>721</v>
      </c>
      <c r="C2" s="5" t="s">
        <v>1469</v>
      </c>
      <c r="D2" s="5" t="s">
        <v>722</v>
      </c>
      <c r="E2" s="5" t="s">
        <v>1269</v>
      </c>
      <c r="F2" s="5" t="s">
        <v>1270</v>
      </c>
      <c r="G2" s="5" t="s">
        <v>1470</v>
      </c>
      <c r="H2" s="3"/>
      <c r="I2" s="3" t="s">
        <v>968</v>
      </c>
      <c r="J2" s="3"/>
      <c r="K2" s="3" t="s">
        <v>1471</v>
      </c>
      <c r="L2" s="3"/>
      <c r="M2" s="3"/>
      <c r="N2" s="6" t="s">
        <v>1348</v>
      </c>
      <c r="O2" s="6" t="s">
        <v>2375</v>
      </c>
      <c r="P2" s="6" t="s">
        <v>1349</v>
      </c>
      <c r="Q2" s="3"/>
      <c r="R2" s="3"/>
      <c r="S2" s="5" t="s">
        <v>1387</v>
      </c>
      <c r="T2" s="5" t="s">
        <v>1385</v>
      </c>
      <c r="U2" s="5" t="s">
        <v>1350</v>
      </c>
      <c r="V2" s="5" t="s">
        <v>1472</v>
      </c>
      <c r="W2" s="5" t="s">
        <v>1473</v>
      </c>
      <c r="X2" s="5" t="s">
        <v>1474</v>
      </c>
      <c r="Y2" s="5" t="s">
        <v>1475</v>
      </c>
      <c r="Z2" s="3"/>
      <c r="AA2" s="5" t="s">
        <v>1405</v>
      </c>
      <c r="AB2" s="3"/>
      <c r="AC2" s="3" t="s">
        <v>1455</v>
      </c>
      <c r="AE2" t="s">
        <v>2118</v>
      </c>
    </row>
    <row r="3" spans="1:31" ht="43.2" x14ac:dyDescent="0.3">
      <c r="A3" s="3" t="s">
        <v>0</v>
      </c>
      <c r="B3" s="3" t="s">
        <v>1</v>
      </c>
      <c r="C3" s="3" t="s">
        <v>2</v>
      </c>
      <c r="D3" s="3" t="s">
        <v>723</v>
      </c>
      <c r="E3" s="3" t="s">
        <v>973</v>
      </c>
      <c r="F3" s="3">
        <v>971</v>
      </c>
      <c r="G3" s="3" t="s">
        <v>974</v>
      </c>
      <c r="H3" s="3"/>
      <c r="I3" s="3" t="s">
        <v>1477</v>
      </c>
      <c r="J3" s="3"/>
      <c r="K3" s="7" t="s">
        <v>2374</v>
      </c>
      <c r="L3" s="3"/>
      <c r="M3" s="3"/>
      <c r="N3" s="8" t="s">
        <v>1314</v>
      </c>
      <c r="O3" s="3" t="s">
        <v>2376</v>
      </c>
      <c r="P3" s="3" t="s">
        <v>2377</v>
      </c>
      <c r="Q3" s="3"/>
      <c r="R3" s="3"/>
      <c r="S3" s="3" t="s">
        <v>1423</v>
      </c>
      <c r="T3" s="3" t="s">
        <v>1424</v>
      </c>
      <c r="U3" s="3" t="s">
        <v>1353</v>
      </c>
      <c r="V3" s="3" t="s">
        <v>1388</v>
      </c>
      <c r="W3" s="3" t="s">
        <v>1389</v>
      </c>
      <c r="X3" s="3" t="s">
        <v>1478</v>
      </c>
      <c r="Y3" s="3" t="s">
        <v>1479</v>
      </c>
      <c r="Z3" s="3"/>
      <c r="AA3" s="3" t="s">
        <v>1480</v>
      </c>
      <c r="AB3" s="3"/>
      <c r="AC3" s="3" t="s">
        <v>1457</v>
      </c>
      <c r="AE3" t="s">
        <v>2121</v>
      </c>
    </row>
    <row r="4" spans="1:31" ht="43.2" x14ac:dyDescent="0.3">
      <c r="A4" t="s">
        <v>581</v>
      </c>
      <c r="B4" t="s">
        <v>582</v>
      </c>
      <c r="C4" t="s">
        <v>583</v>
      </c>
      <c r="D4" t="s">
        <v>924</v>
      </c>
      <c r="E4" t="s">
        <v>1990</v>
      </c>
      <c r="F4">
        <v>710</v>
      </c>
      <c r="G4" t="s">
        <v>1991</v>
      </c>
      <c r="H4" s="3"/>
      <c r="I4" s="3" t="s">
        <v>1481</v>
      </c>
      <c r="J4" s="3"/>
      <c r="K4" s="3" t="s">
        <v>1460</v>
      </c>
      <c r="L4" s="3"/>
      <c r="M4" s="3"/>
      <c r="N4" s="8" t="s">
        <v>1302</v>
      </c>
      <c r="O4" s="3" t="s">
        <v>2378</v>
      </c>
      <c r="P4" s="3" t="s">
        <v>2379</v>
      </c>
      <c r="Q4" s="3"/>
      <c r="R4" s="3"/>
      <c r="S4" s="3" t="s">
        <v>1482</v>
      </c>
      <c r="T4" s="3" t="s">
        <v>1425</v>
      </c>
      <c r="U4" s="3" t="s">
        <v>1354</v>
      </c>
      <c r="V4" s="3" t="s">
        <v>1483</v>
      </c>
      <c r="W4" s="3" t="s">
        <v>1484</v>
      </c>
      <c r="X4" s="3" t="s">
        <v>1485</v>
      </c>
      <c r="Y4" s="3" t="s">
        <v>1486</v>
      </c>
      <c r="Z4" s="3"/>
      <c r="AA4" s="3" t="s">
        <v>1487</v>
      </c>
      <c r="AB4" s="3"/>
      <c r="AC4" s="3" t="s">
        <v>1458</v>
      </c>
      <c r="AE4" t="s">
        <v>2122</v>
      </c>
    </row>
    <row r="5" spans="1:31" ht="28.8" x14ac:dyDescent="0.3">
      <c r="A5" s="3" t="s">
        <v>5</v>
      </c>
      <c r="B5" s="3" t="s">
        <v>6</v>
      </c>
      <c r="C5" s="3" t="s">
        <v>7</v>
      </c>
      <c r="D5" s="3" t="s">
        <v>725</v>
      </c>
      <c r="E5" s="3" t="s">
        <v>975</v>
      </c>
      <c r="F5" s="3">
        <v>8</v>
      </c>
      <c r="G5" s="3" t="s">
        <v>976</v>
      </c>
      <c r="H5" s="3"/>
      <c r="I5" s="3" t="s">
        <v>969</v>
      </c>
      <c r="J5" s="3"/>
      <c r="K5" s="3" t="s">
        <v>1488</v>
      </c>
      <c r="L5" s="3"/>
      <c r="M5" s="3"/>
      <c r="N5" s="8" t="s">
        <v>1292</v>
      </c>
      <c r="O5" s="3" t="s">
        <v>2380</v>
      </c>
      <c r="P5" s="3" t="s">
        <v>2381</v>
      </c>
      <c r="Q5" s="3"/>
      <c r="R5" s="3"/>
      <c r="S5" s="3" t="s">
        <v>1390</v>
      </c>
      <c r="T5" s="3" t="s">
        <v>1356</v>
      </c>
      <c r="U5" s="3" t="s">
        <v>1355</v>
      </c>
      <c r="V5" s="3" t="s">
        <v>1489</v>
      </c>
      <c r="W5" s="3" t="s">
        <v>1490</v>
      </c>
      <c r="X5" s="3" t="s">
        <v>1491</v>
      </c>
      <c r="Y5" s="3" t="s">
        <v>1492</v>
      </c>
      <c r="Z5" s="3"/>
      <c r="AA5" s="3" t="s">
        <v>1493</v>
      </c>
      <c r="AB5" s="3"/>
      <c r="AC5" s="3" t="s">
        <v>1494</v>
      </c>
      <c r="AE5" t="s">
        <v>2123</v>
      </c>
    </row>
    <row r="6" spans="1:31" x14ac:dyDescent="0.3">
      <c r="A6" s="3" t="s">
        <v>8</v>
      </c>
      <c r="B6" s="3" t="s">
        <v>9</v>
      </c>
      <c r="C6" s="3" t="s">
        <v>10</v>
      </c>
      <c r="D6" s="3" t="s">
        <v>726</v>
      </c>
      <c r="E6" s="3" t="s">
        <v>1035</v>
      </c>
      <c r="F6" s="3">
        <v>12</v>
      </c>
      <c r="G6" s="3" t="s">
        <v>1036</v>
      </c>
      <c r="H6" s="3"/>
      <c r="I6" s="3" t="s">
        <v>2519</v>
      </c>
      <c r="J6" s="3"/>
      <c r="K6" s="3" t="s">
        <v>1495</v>
      </c>
      <c r="L6" s="3"/>
      <c r="M6" s="3"/>
      <c r="N6" s="8" t="s">
        <v>1346</v>
      </c>
      <c r="O6" s="3" t="s">
        <v>2382</v>
      </c>
      <c r="P6" s="3" t="s">
        <v>2383</v>
      </c>
      <c r="Q6" s="3"/>
      <c r="R6" s="3"/>
      <c r="S6" s="3" t="s">
        <v>1391</v>
      </c>
      <c r="T6" s="3" t="s">
        <v>1358</v>
      </c>
      <c r="U6" s="3" t="s">
        <v>1357</v>
      </c>
      <c r="V6" s="3" t="s">
        <v>1496</v>
      </c>
      <c r="W6" s="3" t="s">
        <v>1497</v>
      </c>
      <c r="X6" s="3" t="s">
        <v>1498</v>
      </c>
      <c r="Y6" s="3" t="s">
        <v>1499</v>
      </c>
      <c r="Z6" s="3"/>
      <c r="AA6" s="3" t="s">
        <v>2094</v>
      </c>
      <c r="AB6" s="3"/>
      <c r="AC6" s="3" t="s">
        <v>1459</v>
      </c>
      <c r="AE6" t="s">
        <v>2124</v>
      </c>
    </row>
    <row r="7" spans="1:31" ht="57.6" x14ac:dyDescent="0.3">
      <c r="A7" t="s">
        <v>231</v>
      </c>
      <c r="B7" t="s">
        <v>232</v>
      </c>
      <c r="C7" t="s">
        <v>233</v>
      </c>
      <c r="D7" t="s">
        <v>803</v>
      </c>
      <c r="E7" t="s">
        <v>1744</v>
      </c>
      <c r="F7">
        <v>978</v>
      </c>
      <c r="G7" t="s">
        <v>1745</v>
      </c>
      <c r="H7" s="3"/>
      <c r="I7" s="3" t="s">
        <v>1500</v>
      </c>
      <c r="J7" s="3"/>
      <c r="K7" s="3" t="s">
        <v>1501</v>
      </c>
      <c r="L7" s="3"/>
      <c r="N7" s="8" t="s">
        <v>2526</v>
      </c>
      <c r="O7" s="3" t="s">
        <v>2527</v>
      </c>
      <c r="P7" s="3" t="s">
        <v>2528</v>
      </c>
      <c r="Q7" s="3"/>
      <c r="R7" s="3"/>
      <c r="S7" s="3" t="s">
        <v>1502</v>
      </c>
      <c r="T7" s="3" t="s">
        <v>1426</v>
      </c>
      <c r="U7" s="3" t="s">
        <v>1359</v>
      </c>
      <c r="V7" s="3" t="s">
        <v>1503</v>
      </c>
      <c r="W7" s="3" t="s">
        <v>1392</v>
      </c>
      <c r="X7" s="3" t="s">
        <v>1504</v>
      </c>
      <c r="Y7" s="3" t="s">
        <v>1505</v>
      </c>
      <c r="Z7" s="3"/>
      <c r="AA7" s="3" t="s">
        <v>1506</v>
      </c>
      <c r="AB7" s="3"/>
      <c r="AC7" s="3" t="s">
        <v>1507</v>
      </c>
      <c r="AE7" t="s">
        <v>2120</v>
      </c>
    </row>
    <row r="8" spans="1:31" ht="28.8" x14ac:dyDescent="0.3">
      <c r="A8" s="3" t="s">
        <v>14</v>
      </c>
      <c r="B8" s="3" t="s">
        <v>15</v>
      </c>
      <c r="C8" s="3" t="s">
        <v>16</v>
      </c>
      <c r="D8" s="3" t="s">
        <v>728</v>
      </c>
      <c r="E8" s="3" t="s">
        <v>1516</v>
      </c>
      <c r="F8" s="3">
        <v>978</v>
      </c>
      <c r="G8" s="3" t="s">
        <v>1517</v>
      </c>
      <c r="H8" s="3"/>
      <c r="I8" s="3"/>
      <c r="J8" s="3"/>
      <c r="K8" s="3"/>
      <c r="L8" s="3"/>
      <c r="M8" s="3"/>
      <c r="N8" s="8" t="s">
        <v>1287</v>
      </c>
      <c r="O8" s="3" t="s">
        <v>2384</v>
      </c>
      <c r="P8" s="3" t="s">
        <v>2385</v>
      </c>
      <c r="Q8" s="3"/>
      <c r="R8" s="3"/>
      <c r="S8" s="3" t="s">
        <v>1427</v>
      </c>
      <c r="T8" s="3" t="s">
        <v>1428</v>
      </c>
      <c r="U8" s="3" t="s">
        <v>1360</v>
      </c>
      <c r="V8" s="3" t="s">
        <v>1510</v>
      </c>
      <c r="W8" s="3" t="s">
        <v>1511</v>
      </c>
      <c r="X8" s="3" t="s">
        <v>1512</v>
      </c>
      <c r="Y8" s="3" t="s">
        <v>1513</v>
      </c>
      <c r="Z8" s="3"/>
      <c r="AA8" s="3" t="s">
        <v>1514</v>
      </c>
      <c r="AB8" s="3"/>
      <c r="AC8" s="3" t="s">
        <v>1515</v>
      </c>
    </row>
    <row r="9" spans="1:31" ht="57.6" x14ac:dyDescent="0.3">
      <c r="A9" s="3" t="s">
        <v>17</v>
      </c>
      <c r="B9" s="3" t="s">
        <v>18</v>
      </c>
      <c r="C9" s="3" t="s">
        <v>19</v>
      </c>
      <c r="D9" s="3" t="s">
        <v>729</v>
      </c>
      <c r="E9" s="3" t="s">
        <v>981</v>
      </c>
      <c r="F9" s="3">
        <v>973</v>
      </c>
      <c r="G9" s="3" t="s">
        <v>982</v>
      </c>
      <c r="H9" s="3"/>
      <c r="I9" s="5" t="s">
        <v>1277</v>
      </c>
      <c r="J9" s="3"/>
      <c r="K9" s="3"/>
      <c r="L9" s="3"/>
      <c r="M9" s="3"/>
      <c r="N9" s="8" t="s">
        <v>1325</v>
      </c>
      <c r="O9" s="3" t="s">
        <v>2386</v>
      </c>
      <c r="P9" s="3" t="s">
        <v>2387</v>
      </c>
      <c r="Q9" s="3"/>
      <c r="R9" s="3"/>
      <c r="S9" s="3" t="s">
        <v>1518</v>
      </c>
      <c r="T9" s="3" t="s">
        <v>1430</v>
      </c>
      <c r="U9" s="3" t="s">
        <v>1361</v>
      </c>
      <c r="V9" s="3" t="s">
        <v>1519</v>
      </c>
      <c r="W9" s="3" t="s">
        <v>1520</v>
      </c>
      <c r="X9" s="3" t="s">
        <v>1429</v>
      </c>
      <c r="Y9" s="3" t="s">
        <v>1521</v>
      </c>
      <c r="Z9" s="3"/>
      <c r="AA9" s="3" t="s">
        <v>1522</v>
      </c>
      <c r="AB9" s="3"/>
      <c r="AC9" s="3"/>
    </row>
    <row r="10" spans="1:31" ht="57.6" x14ac:dyDescent="0.3">
      <c r="A10" s="3" t="s">
        <v>20</v>
      </c>
      <c r="B10" s="3" t="s">
        <v>21</v>
      </c>
      <c r="C10" s="3" t="s">
        <v>22</v>
      </c>
      <c r="D10" s="3" t="s">
        <v>730</v>
      </c>
      <c r="E10" s="3" t="s">
        <v>1170</v>
      </c>
      <c r="F10" s="3">
        <v>951</v>
      </c>
      <c r="G10" s="3" t="s">
        <v>1171</v>
      </c>
      <c r="H10" s="3"/>
      <c r="I10" s="4" t="s">
        <v>1523</v>
      </c>
      <c r="J10" s="4" t="s">
        <v>1524</v>
      </c>
      <c r="K10" s="9" t="s">
        <v>1525</v>
      </c>
      <c r="L10" s="3"/>
      <c r="M10" s="3"/>
      <c r="N10" s="8" t="s">
        <v>1286</v>
      </c>
      <c r="O10" s="3" t="s">
        <v>2388</v>
      </c>
      <c r="P10" s="3" t="s">
        <v>2389</v>
      </c>
      <c r="Q10" s="3"/>
      <c r="R10" s="3"/>
      <c r="S10" s="3" t="s">
        <v>1526</v>
      </c>
      <c r="T10" s="3" t="s">
        <v>1431</v>
      </c>
      <c r="U10" s="3" t="s">
        <v>1362</v>
      </c>
      <c r="V10" s="3" t="s">
        <v>1527</v>
      </c>
      <c r="W10" s="3" t="s">
        <v>1528</v>
      </c>
      <c r="X10" s="3" t="s">
        <v>1529</v>
      </c>
      <c r="Y10" s="3" t="s">
        <v>1530</v>
      </c>
      <c r="Z10" s="3"/>
      <c r="AA10" s="3"/>
      <c r="AB10" s="3"/>
      <c r="AC10" s="3"/>
    </row>
    <row r="11" spans="1:31" ht="57.6" x14ac:dyDescent="0.3">
      <c r="A11" s="3" t="s">
        <v>23</v>
      </c>
      <c r="B11" s="3" t="s">
        <v>24</v>
      </c>
      <c r="C11" s="3" t="s">
        <v>25</v>
      </c>
      <c r="D11" s="3" t="s">
        <v>731</v>
      </c>
      <c r="E11" s="3" t="s">
        <v>1535</v>
      </c>
      <c r="F11" s="3">
        <v>951</v>
      </c>
      <c r="G11" s="3" t="s">
        <v>1536</v>
      </c>
      <c r="H11" s="3"/>
      <c r="I11" s="10" t="s">
        <v>971</v>
      </c>
      <c r="J11" s="10">
        <v>784</v>
      </c>
      <c r="K11" s="11" t="s">
        <v>972</v>
      </c>
      <c r="L11" s="3"/>
      <c r="M11" s="3"/>
      <c r="N11" s="8" t="s">
        <v>1329</v>
      </c>
      <c r="O11" s="3" t="s">
        <v>2390</v>
      </c>
      <c r="P11" s="3" t="s">
        <v>2391</v>
      </c>
      <c r="Q11" s="3"/>
      <c r="R11" s="3"/>
      <c r="S11" s="3" t="s">
        <v>1432</v>
      </c>
      <c r="T11" s="3" t="s">
        <v>1433</v>
      </c>
      <c r="U11" s="3" t="s">
        <v>1363</v>
      </c>
      <c r="V11" s="3" t="s">
        <v>1531</v>
      </c>
      <c r="W11" s="3" t="s">
        <v>1532</v>
      </c>
      <c r="X11" s="3" t="s">
        <v>1533</v>
      </c>
      <c r="Y11" s="3" t="s">
        <v>1534</v>
      </c>
      <c r="Z11" s="3"/>
      <c r="AA11" s="3"/>
      <c r="AB11" s="3"/>
      <c r="AC11" s="3"/>
    </row>
    <row r="12" spans="1:31" ht="43.2" x14ac:dyDescent="0.3">
      <c r="A12" t="s">
        <v>441</v>
      </c>
      <c r="B12" t="s">
        <v>442</v>
      </c>
      <c r="C12" t="s">
        <v>443</v>
      </c>
      <c r="D12" t="s">
        <v>876</v>
      </c>
      <c r="E12" t="s">
        <v>1899</v>
      </c>
      <c r="F12">
        <v>532</v>
      </c>
      <c r="G12" t="s">
        <v>1900</v>
      </c>
      <c r="H12" s="3"/>
      <c r="I12" s="10" t="s">
        <v>1537</v>
      </c>
      <c r="J12" s="10">
        <v>971</v>
      </c>
      <c r="K12" s="11" t="s">
        <v>1538</v>
      </c>
      <c r="L12" s="3"/>
      <c r="M12" s="3"/>
      <c r="N12" s="8" t="s">
        <v>1343</v>
      </c>
      <c r="O12" s="3" t="s">
        <v>2392</v>
      </c>
      <c r="P12" s="3" t="s">
        <v>2393</v>
      </c>
      <c r="Q12" s="3"/>
      <c r="R12" s="3"/>
      <c r="S12" s="3" t="s">
        <v>1434</v>
      </c>
      <c r="T12" s="3" t="s">
        <v>1435</v>
      </c>
      <c r="U12" s="3" t="s">
        <v>1364</v>
      </c>
      <c r="V12" s="3" t="s">
        <v>1539</v>
      </c>
      <c r="W12" s="3" t="s">
        <v>1393</v>
      </c>
      <c r="X12" s="3" t="s">
        <v>1540</v>
      </c>
      <c r="Y12" s="3" t="s">
        <v>1541</v>
      </c>
      <c r="Z12" s="3"/>
      <c r="AA12" s="3"/>
      <c r="AB12" s="3"/>
      <c r="AC12" s="3"/>
    </row>
    <row r="13" spans="1:31" ht="43.2" x14ac:dyDescent="0.3">
      <c r="A13" t="s">
        <v>551</v>
      </c>
      <c r="B13" t="s">
        <v>552</v>
      </c>
      <c r="C13" t="s">
        <v>553</v>
      </c>
      <c r="D13" t="s">
        <v>914</v>
      </c>
      <c r="E13" t="s">
        <v>1971</v>
      </c>
      <c r="F13">
        <v>682</v>
      </c>
      <c r="G13" t="s">
        <v>1972</v>
      </c>
      <c r="H13" s="3"/>
      <c r="I13" s="10" t="s">
        <v>1542</v>
      </c>
      <c r="J13" s="10">
        <v>8</v>
      </c>
      <c r="K13" s="11" t="s">
        <v>1543</v>
      </c>
      <c r="L13" s="3"/>
      <c r="M13" s="3"/>
      <c r="N13" s="8" t="s">
        <v>1306</v>
      </c>
      <c r="O13" s="3" t="s">
        <v>2394</v>
      </c>
      <c r="P13" s="3" t="s">
        <v>2395</v>
      </c>
      <c r="Q13" s="3"/>
      <c r="R13" s="3"/>
      <c r="S13" s="3" t="s">
        <v>1436</v>
      </c>
      <c r="T13" s="3" t="s">
        <v>1437</v>
      </c>
      <c r="U13" s="3" t="s">
        <v>1365</v>
      </c>
      <c r="V13" s="3" t="s">
        <v>1544</v>
      </c>
      <c r="W13" s="3" t="s">
        <v>1545</v>
      </c>
      <c r="X13" s="3" t="s">
        <v>1546</v>
      </c>
      <c r="Y13" s="3" t="s">
        <v>1547</v>
      </c>
      <c r="Z13" s="3"/>
      <c r="AA13" s="3"/>
      <c r="AB13" s="3"/>
      <c r="AC13" s="3"/>
    </row>
    <row r="14" spans="1:31" ht="43.2" x14ac:dyDescent="0.3">
      <c r="A14" s="3" t="s">
        <v>26</v>
      </c>
      <c r="B14" s="3" t="s">
        <v>27</v>
      </c>
      <c r="C14" s="3" t="s">
        <v>28</v>
      </c>
      <c r="D14" s="3" t="s">
        <v>732</v>
      </c>
      <c r="E14" s="3" t="s">
        <v>983</v>
      </c>
      <c r="F14" s="3">
        <v>32</v>
      </c>
      <c r="G14" s="3" t="s">
        <v>984</v>
      </c>
      <c r="H14" s="3"/>
      <c r="I14" s="10" t="s">
        <v>1548</v>
      </c>
      <c r="J14" s="10">
        <v>51</v>
      </c>
      <c r="K14" s="11" t="s">
        <v>1549</v>
      </c>
      <c r="L14" s="3"/>
      <c r="M14" s="3"/>
      <c r="N14" s="8" t="s">
        <v>1295</v>
      </c>
      <c r="O14" s="3" t="s">
        <v>2396</v>
      </c>
      <c r="P14" s="3" t="s">
        <v>2397</v>
      </c>
      <c r="Q14" s="3"/>
      <c r="R14" s="3"/>
      <c r="S14" s="3" t="s">
        <v>1438</v>
      </c>
      <c r="T14" s="3" t="s">
        <v>1439</v>
      </c>
      <c r="U14" s="3" t="s">
        <v>1366</v>
      </c>
      <c r="V14" s="3" t="s">
        <v>1550</v>
      </c>
      <c r="W14" s="3" t="s">
        <v>1551</v>
      </c>
      <c r="X14" s="3" t="s">
        <v>1552</v>
      </c>
      <c r="Y14" s="3" t="s">
        <v>1553</v>
      </c>
      <c r="Z14" s="3"/>
      <c r="AA14" s="3"/>
      <c r="AB14" s="3"/>
      <c r="AC14" s="3"/>
    </row>
    <row r="15" spans="1:31" ht="43.2" x14ac:dyDescent="0.3">
      <c r="A15" s="3" t="s">
        <v>29</v>
      </c>
      <c r="B15" s="3" t="s">
        <v>30</v>
      </c>
      <c r="C15" s="3" t="s">
        <v>31</v>
      </c>
      <c r="D15" s="3" t="s">
        <v>733</v>
      </c>
      <c r="E15" s="3" t="s">
        <v>977</v>
      </c>
      <c r="F15" s="3">
        <v>51</v>
      </c>
      <c r="G15" s="3" t="s">
        <v>978</v>
      </c>
      <c r="H15" s="3"/>
      <c r="I15" s="10" t="s">
        <v>979</v>
      </c>
      <c r="J15" s="10">
        <v>532</v>
      </c>
      <c r="K15" s="11" t="s">
        <v>980</v>
      </c>
      <c r="L15" s="3"/>
      <c r="M15" s="3"/>
      <c r="N15" s="8" t="s">
        <v>1299</v>
      </c>
      <c r="O15" s="3" t="s">
        <v>2398</v>
      </c>
      <c r="P15" s="3" t="s">
        <v>2399</v>
      </c>
      <c r="Q15" s="3"/>
      <c r="R15" s="3"/>
      <c r="S15" s="3" t="s">
        <v>1555</v>
      </c>
      <c r="T15" s="3" t="s">
        <v>1368</v>
      </c>
      <c r="U15" s="3" t="s">
        <v>1367</v>
      </c>
      <c r="V15" s="3" t="s">
        <v>1556</v>
      </c>
      <c r="W15" s="3" t="s">
        <v>1557</v>
      </c>
      <c r="X15" s="3" t="s">
        <v>1558</v>
      </c>
      <c r="Y15" s="3" t="s">
        <v>1559</v>
      </c>
      <c r="Z15" s="3"/>
      <c r="AA15" s="3"/>
      <c r="AB15" s="3"/>
      <c r="AC15" s="3"/>
    </row>
    <row r="16" spans="1:31" ht="28.8" x14ac:dyDescent="0.3">
      <c r="A16" s="3" t="s">
        <v>32</v>
      </c>
      <c r="B16" s="3" t="s">
        <v>33</v>
      </c>
      <c r="C16" s="3" t="s">
        <v>34</v>
      </c>
      <c r="D16" s="3" t="s">
        <v>734</v>
      </c>
      <c r="E16" s="3" t="s">
        <v>987</v>
      </c>
      <c r="F16" s="3">
        <v>533</v>
      </c>
      <c r="G16" s="3" t="s">
        <v>988</v>
      </c>
      <c r="H16" s="3"/>
      <c r="I16" s="10" t="s">
        <v>1560</v>
      </c>
      <c r="J16" s="10">
        <v>973</v>
      </c>
      <c r="K16" s="11" t="s">
        <v>1561</v>
      </c>
      <c r="L16" s="3"/>
      <c r="M16" s="3"/>
      <c r="N16" s="8" t="s">
        <v>1297</v>
      </c>
      <c r="O16" s="3" t="s">
        <v>2400</v>
      </c>
      <c r="P16" s="3" t="s">
        <v>2401</v>
      </c>
      <c r="Q16" s="3"/>
      <c r="R16" s="3"/>
      <c r="S16" s="3" t="s">
        <v>1395</v>
      </c>
      <c r="T16" s="3" t="s">
        <v>1370</v>
      </c>
      <c r="U16" s="3" t="s">
        <v>1369</v>
      </c>
      <c r="V16" s="3" t="s">
        <v>1394</v>
      </c>
      <c r="W16" s="3" t="s">
        <v>1562</v>
      </c>
      <c r="X16" s="3" t="s">
        <v>1563</v>
      </c>
      <c r="Y16" s="3" t="s">
        <v>1564</v>
      </c>
      <c r="Z16" s="3"/>
      <c r="AA16" s="3"/>
      <c r="AB16" s="3"/>
      <c r="AC16" s="3"/>
    </row>
    <row r="17" spans="1:29" ht="28.8" x14ac:dyDescent="0.3">
      <c r="A17" s="3" t="s">
        <v>35</v>
      </c>
      <c r="B17" s="3" t="s">
        <v>36</v>
      </c>
      <c r="C17" s="3" t="s">
        <v>37</v>
      </c>
      <c r="D17" s="3" t="s">
        <v>735</v>
      </c>
      <c r="E17" s="3" t="s">
        <v>985</v>
      </c>
      <c r="F17" s="3">
        <v>36</v>
      </c>
      <c r="G17" s="3" t="s">
        <v>986</v>
      </c>
      <c r="H17" s="3"/>
      <c r="I17" s="10" t="s">
        <v>1567</v>
      </c>
      <c r="J17" s="10">
        <v>32</v>
      </c>
      <c r="K17" s="11" t="s">
        <v>1568</v>
      </c>
      <c r="L17" s="3"/>
      <c r="M17" s="3"/>
      <c r="N17" s="8" t="s">
        <v>1328</v>
      </c>
      <c r="O17" s="3" t="s">
        <v>2402</v>
      </c>
      <c r="P17" s="3" t="s">
        <v>2403</v>
      </c>
      <c r="Q17" s="3"/>
      <c r="R17" s="3"/>
      <c r="S17" s="3" t="s">
        <v>1413</v>
      </c>
      <c r="T17" s="3" t="s">
        <v>1440</v>
      </c>
      <c r="U17" s="3" t="s">
        <v>1371</v>
      </c>
      <c r="V17" s="3" t="s">
        <v>1396</v>
      </c>
      <c r="W17" s="3" t="s">
        <v>1397</v>
      </c>
      <c r="X17" s="3" t="s">
        <v>1412</v>
      </c>
      <c r="Y17" s="3" t="s">
        <v>1569</v>
      </c>
      <c r="Z17" s="3"/>
      <c r="AA17" s="3"/>
      <c r="AB17" s="3"/>
      <c r="AC17" s="3"/>
    </row>
    <row r="18" spans="1:29" ht="28.8" x14ac:dyDescent="0.3">
      <c r="A18" s="3" t="s">
        <v>38</v>
      </c>
      <c r="B18" s="3" t="s">
        <v>39</v>
      </c>
      <c r="C18" s="3" t="s">
        <v>40</v>
      </c>
      <c r="D18" s="3" t="s">
        <v>736</v>
      </c>
      <c r="E18" s="3" t="s">
        <v>1565</v>
      </c>
      <c r="F18" s="3">
        <v>978</v>
      </c>
      <c r="G18" s="3" t="s">
        <v>1566</v>
      </c>
      <c r="H18" s="3"/>
      <c r="I18" s="10" t="s">
        <v>1570</v>
      </c>
      <c r="J18" s="10">
        <v>36</v>
      </c>
      <c r="K18" s="11" t="s">
        <v>1571</v>
      </c>
      <c r="L18" s="3"/>
      <c r="M18" s="3"/>
      <c r="N18" s="8" t="s">
        <v>1330</v>
      </c>
      <c r="O18" s="3" t="s">
        <v>2404</v>
      </c>
      <c r="P18" s="3" t="s">
        <v>2405</v>
      </c>
      <c r="Q18" s="3"/>
      <c r="R18" s="3"/>
      <c r="S18" s="3" t="s">
        <v>1414</v>
      </c>
      <c r="T18" s="3" t="s">
        <v>1441</v>
      </c>
      <c r="U18" s="3" t="s">
        <v>1372</v>
      </c>
      <c r="V18" s="3" t="s">
        <v>1572</v>
      </c>
      <c r="W18" s="3" t="s">
        <v>1573</v>
      </c>
      <c r="X18" s="3" t="s">
        <v>1574</v>
      </c>
      <c r="Y18" s="3" t="s">
        <v>1575</v>
      </c>
      <c r="Z18" s="3"/>
      <c r="AA18" s="3"/>
      <c r="AB18" s="3"/>
      <c r="AC18" s="3"/>
    </row>
    <row r="19" spans="1:29" ht="28.8" x14ac:dyDescent="0.3">
      <c r="A19" s="3" t="s">
        <v>41</v>
      </c>
      <c r="B19" s="3" t="s">
        <v>42</v>
      </c>
      <c r="C19" s="3" t="s">
        <v>43</v>
      </c>
      <c r="D19" s="3" t="s">
        <v>737</v>
      </c>
      <c r="E19" s="3" t="s">
        <v>989</v>
      </c>
      <c r="F19" s="3">
        <v>944</v>
      </c>
      <c r="G19" s="3" t="s">
        <v>990</v>
      </c>
      <c r="H19" s="3"/>
      <c r="I19" s="10" t="s">
        <v>1576</v>
      </c>
      <c r="J19" s="10">
        <v>533</v>
      </c>
      <c r="K19" s="11" t="s">
        <v>1577</v>
      </c>
      <c r="L19" s="3"/>
      <c r="M19" s="3"/>
      <c r="N19" s="8" t="s">
        <v>1300</v>
      </c>
      <c r="O19" s="3" t="s">
        <v>2406</v>
      </c>
      <c r="P19" s="3" t="s">
        <v>2407</v>
      </c>
      <c r="Q19" s="3"/>
      <c r="R19" s="3"/>
      <c r="S19" s="3" t="s">
        <v>1415</v>
      </c>
      <c r="T19" s="3" t="s">
        <v>1442</v>
      </c>
      <c r="U19" s="3" t="s">
        <v>1373</v>
      </c>
      <c r="V19" s="3" t="s">
        <v>1578</v>
      </c>
      <c r="W19" s="3" t="s">
        <v>1579</v>
      </c>
      <c r="X19" s="3" t="s">
        <v>1580</v>
      </c>
      <c r="Y19" s="3" t="s">
        <v>1581</v>
      </c>
      <c r="Z19" s="3"/>
      <c r="AA19" s="3"/>
      <c r="AB19" s="3"/>
      <c r="AC19" s="3"/>
    </row>
    <row r="20" spans="1:29" ht="28.8" x14ac:dyDescent="0.3">
      <c r="A20" s="3" t="s">
        <v>44</v>
      </c>
      <c r="B20" s="3" t="s">
        <v>45</v>
      </c>
      <c r="C20" s="3" t="s">
        <v>46</v>
      </c>
      <c r="D20" s="3" t="s">
        <v>738</v>
      </c>
      <c r="E20" s="3" t="s">
        <v>1008</v>
      </c>
      <c r="F20" s="3">
        <v>44</v>
      </c>
      <c r="G20" s="3" t="s">
        <v>1009</v>
      </c>
      <c r="H20" s="3"/>
      <c r="I20" s="10" t="s">
        <v>1582</v>
      </c>
      <c r="J20" s="10">
        <v>944</v>
      </c>
      <c r="K20" s="11" t="s">
        <v>1583</v>
      </c>
      <c r="L20" s="3"/>
      <c r="M20" s="3"/>
      <c r="N20" s="8" t="s">
        <v>1318</v>
      </c>
      <c r="O20" s="3" t="s">
        <v>2408</v>
      </c>
      <c r="P20" s="3" t="s">
        <v>2409</v>
      </c>
      <c r="Q20" s="3"/>
      <c r="R20" s="3"/>
      <c r="S20" s="3" t="s">
        <v>1584</v>
      </c>
      <c r="T20" s="3" t="s">
        <v>1443</v>
      </c>
      <c r="U20" s="3" t="s">
        <v>1374</v>
      </c>
      <c r="V20" s="3" t="s">
        <v>1585</v>
      </c>
      <c r="W20" s="3" t="s">
        <v>1586</v>
      </c>
      <c r="X20" s="3" t="s">
        <v>1416</v>
      </c>
      <c r="Y20" s="3" t="s">
        <v>1587</v>
      </c>
      <c r="Z20" s="3"/>
      <c r="AA20" s="3"/>
      <c r="AB20" s="3"/>
      <c r="AC20" s="3"/>
    </row>
    <row r="21" spans="1:29" ht="28.8" x14ac:dyDescent="0.3">
      <c r="A21" s="3" t="s">
        <v>47</v>
      </c>
      <c r="B21" s="3" t="s">
        <v>48</v>
      </c>
      <c r="C21" s="3" t="s">
        <v>49</v>
      </c>
      <c r="D21" s="3" t="s">
        <v>739</v>
      </c>
      <c r="E21" s="3" t="s">
        <v>997</v>
      </c>
      <c r="F21" s="3">
        <v>48</v>
      </c>
      <c r="G21" s="3" t="s">
        <v>998</v>
      </c>
      <c r="H21" s="3"/>
      <c r="I21" s="10" t="s">
        <v>991</v>
      </c>
      <c r="J21" s="10">
        <v>977</v>
      </c>
      <c r="K21" s="11" t="s">
        <v>992</v>
      </c>
      <c r="L21" s="3"/>
      <c r="M21" s="3"/>
      <c r="N21" s="8" t="s">
        <v>1301</v>
      </c>
      <c r="O21" s="3" t="s">
        <v>2410</v>
      </c>
      <c r="P21" s="3" t="s">
        <v>2411</v>
      </c>
      <c r="Q21" s="3"/>
      <c r="R21" s="3"/>
      <c r="S21" s="3" t="s">
        <v>1417</v>
      </c>
      <c r="T21" s="3" t="s">
        <v>1444</v>
      </c>
      <c r="U21" s="3" t="s">
        <v>1375</v>
      </c>
      <c r="V21" s="3" t="s">
        <v>1588</v>
      </c>
      <c r="W21" s="3" t="s">
        <v>1589</v>
      </c>
      <c r="X21" s="3" t="s">
        <v>1590</v>
      </c>
      <c r="Y21" s="3" t="s">
        <v>1591</v>
      </c>
      <c r="Z21" s="3"/>
      <c r="AA21" s="3"/>
      <c r="AB21" s="3"/>
      <c r="AC21" s="3"/>
    </row>
    <row r="22" spans="1:29" ht="43.2" x14ac:dyDescent="0.3">
      <c r="A22" s="3" t="s">
        <v>50</v>
      </c>
      <c r="B22" s="3" t="s">
        <v>51</v>
      </c>
      <c r="C22" s="3" t="s">
        <v>52</v>
      </c>
      <c r="D22" s="3" t="s">
        <v>740</v>
      </c>
      <c r="E22" s="3" t="s">
        <v>994</v>
      </c>
      <c r="F22" s="3">
        <v>50</v>
      </c>
      <c r="G22" s="3" t="s">
        <v>995</v>
      </c>
      <c r="H22" s="3"/>
      <c r="I22" s="10" t="s">
        <v>1592</v>
      </c>
      <c r="J22" s="10">
        <v>52</v>
      </c>
      <c r="K22" s="11" t="s">
        <v>1593</v>
      </c>
      <c r="L22" s="3"/>
      <c r="M22" s="3"/>
      <c r="N22" s="8" t="s">
        <v>1313</v>
      </c>
      <c r="O22" s="3" t="s">
        <v>2412</v>
      </c>
      <c r="P22" s="3" t="s">
        <v>2413</v>
      </c>
      <c r="Q22" s="3"/>
      <c r="R22" s="3"/>
      <c r="S22" s="3" t="s">
        <v>1445</v>
      </c>
      <c r="T22" s="3" t="s">
        <v>1446</v>
      </c>
      <c r="U22" s="3" t="s">
        <v>1376</v>
      </c>
      <c r="V22" s="3" t="s">
        <v>1594</v>
      </c>
      <c r="W22" s="3" t="s">
        <v>1595</v>
      </c>
      <c r="X22" s="3" t="s">
        <v>1596</v>
      </c>
      <c r="Y22" s="3" t="s">
        <v>1418</v>
      </c>
      <c r="Z22" s="3"/>
      <c r="AA22" s="3"/>
      <c r="AB22" s="3"/>
      <c r="AC22" s="3"/>
    </row>
    <row r="23" spans="1:29" ht="43.2" x14ac:dyDescent="0.3">
      <c r="A23" s="3" t="s">
        <v>53</v>
      </c>
      <c r="B23" s="3" t="s">
        <v>54</v>
      </c>
      <c r="C23" s="3" t="s">
        <v>55</v>
      </c>
      <c r="D23" s="3" t="s">
        <v>741</v>
      </c>
      <c r="E23" s="3" t="s">
        <v>993</v>
      </c>
      <c r="F23" s="3">
        <v>52</v>
      </c>
      <c r="G23" s="3" t="s">
        <v>1176</v>
      </c>
      <c r="H23" s="3"/>
      <c r="I23" s="10" t="s">
        <v>1597</v>
      </c>
      <c r="J23" s="10">
        <v>50</v>
      </c>
      <c r="K23" s="11" t="s">
        <v>1598</v>
      </c>
      <c r="L23" s="3"/>
      <c r="M23" s="3"/>
      <c r="N23" s="8" t="s">
        <v>1342</v>
      </c>
      <c r="O23" s="3" t="s">
        <v>2414</v>
      </c>
      <c r="P23" s="3" t="s">
        <v>2415</v>
      </c>
      <c r="Q23" s="3"/>
      <c r="R23" s="3"/>
      <c r="S23" s="3" t="s">
        <v>2521</v>
      </c>
      <c r="T23" s="3" t="s">
        <v>1447</v>
      </c>
      <c r="U23" s="3" t="s">
        <v>1377</v>
      </c>
      <c r="V23" s="3" t="s">
        <v>1599</v>
      </c>
      <c r="W23" s="3" t="s">
        <v>1600</v>
      </c>
      <c r="X23" s="3" t="s">
        <v>1601</v>
      </c>
      <c r="Y23" s="3" t="s">
        <v>1602</v>
      </c>
      <c r="Z23" s="3"/>
      <c r="AA23" s="3"/>
      <c r="AB23" s="3"/>
      <c r="AC23" s="3"/>
    </row>
    <row r="24" spans="1:29" ht="43.2" x14ac:dyDescent="0.3">
      <c r="A24" s="3" t="s">
        <v>56</v>
      </c>
      <c r="B24" s="3" t="s">
        <v>57</v>
      </c>
      <c r="C24" s="3" t="s">
        <v>58</v>
      </c>
      <c r="D24" s="3" t="s">
        <v>742</v>
      </c>
      <c r="E24" s="3" t="s">
        <v>1180</v>
      </c>
      <c r="F24" s="3">
        <v>974</v>
      </c>
      <c r="G24" s="3" t="s">
        <v>1181</v>
      </c>
      <c r="H24" s="3"/>
      <c r="I24" s="10" t="s">
        <v>996</v>
      </c>
      <c r="J24" s="10">
        <v>975</v>
      </c>
      <c r="K24" s="11" t="s">
        <v>1177</v>
      </c>
      <c r="L24" s="3"/>
      <c r="M24" s="3"/>
      <c r="N24" s="8" t="s">
        <v>1333</v>
      </c>
      <c r="O24" s="3" t="s">
        <v>2416</v>
      </c>
      <c r="P24" s="3" t="s">
        <v>2417</v>
      </c>
      <c r="Q24" s="3"/>
      <c r="R24" s="3"/>
      <c r="S24" s="3" t="s">
        <v>1420</v>
      </c>
      <c r="T24" s="3" t="s">
        <v>1448</v>
      </c>
      <c r="U24" s="3" t="s">
        <v>1378</v>
      </c>
      <c r="V24" s="3" t="s">
        <v>1605</v>
      </c>
      <c r="W24" s="3" t="s">
        <v>1606</v>
      </c>
      <c r="X24" s="3" t="s">
        <v>1607</v>
      </c>
      <c r="Y24" s="3" t="s">
        <v>1608</v>
      </c>
      <c r="Z24" s="3"/>
      <c r="AA24" s="3"/>
      <c r="AB24" s="3"/>
      <c r="AC24" s="3"/>
    </row>
    <row r="25" spans="1:29" ht="28.8" x14ac:dyDescent="0.3">
      <c r="A25" s="3" t="s">
        <v>59</v>
      </c>
      <c r="B25" s="3" t="s">
        <v>60</v>
      </c>
      <c r="C25" s="3" t="s">
        <v>61</v>
      </c>
      <c r="D25" s="3" t="s">
        <v>743</v>
      </c>
      <c r="E25" s="3" t="s">
        <v>1603</v>
      </c>
      <c r="F25" s="3">
        <v>978</v>
      </c>
      <c r="G25" s="3" t="s">
        <v>1604</v>
      </c>
      <c r="H25" s="3"/>
      <c r="I25" s="10" t="s">
        <v>1609</v>
      </c>
      <c r="J25" s="10">
        <v>48</v>
      </c>
      <c r="K25" s="11" t="s">
        <v>1610</v>
      </c>
      <c r="L25" s="3"/>
      <c r="M25" s="3"/>
      <c r="N25" s="8" t="s">
        <v>1305</v>
      </c>
      <c r="O25" s="3" t="s">
        <v>2418</v>
      </c>
      <c r="P25" s="3" t="s">
        <v>2419</v>
      </c>
      <c r="Q25" s="3"/>
      <c r="R25" s="3"/>
      <c r="S25" s="3" t="s">
        <v>1421</v>
      </c>
      <c r="T25" s="3" t="s">
        <v>1449</v>
      </c>
      <c r="U25" s="3" t="s">
        <v>1379</v>
      </c>
      <c r="V25" s="3" t="s">
        <v>1611</v>
      </c>
      <c r="W25" s="3" t="s">
        <v>1612</v>
      </c>
      <c r="X25" s="3" t="s">
        <v>1613</v>
      </c>
      <c r="Y25" s="3" t="s">
        <v>1614</v>
      </c>
      <c r="Z25" s="3"/>
      <c r="AA25" s="3"/>
      <c r="AB25" s="3"/>
      <c r="AC25" s="3"/>
    </row>
    <row r="26" spans="1:29" ht="43.2" x14ac:dyDescent="0.3">
      <c r="A26" s="3" t="s">
        <v>62</v>
      </c>
      <c r="B26" s="3" t="s">
        <v>63</v>
      </c>
      <c r="C26" s="3" t="s">
        <v>64</v>
      </c>
      <c r="D26" s="3" t="s">
        <v>744</v>
      </c>
      <c r="E26" s="3" t="s">
        <v>1012</v>
      </c>
      <c r="F26" s="3">
        <v>84</v>
      </c>
      <c r="G26" s="3" t="s">
        <v>1013</v>
      </c>
      <c r="H26" s="3"/>
      <c r="I26" s="10" t="s">
        <v>999</v>
      </c>
      <c r="J26" s="10">
        <v>108</v>
      </c>
      <c r="K26" s="11" t="s">
        <v>1000</v>
      </c>
      <c r="L26" s="3"/>
      <c r="M26" s="3"/>
      <c r="N26" s="8" t="s">
        <v>1311</v>
      </c>
      <c r="O26" s="3" t="s">
        <v>2420</v>
      </c>
      <c r="P26" s="3" t="s">
        <v>2421</v>
      </c>
      <c r="Q26" s="3"/>
      <c r="R26" s="3"/>
      <c r="S26" s="3" t="s">
        <v>1422</v>
      </c>
      <c r="T26" s="3" t="s">
        <v>1450</v>
      </c>
      <c r="U26" s="3" t="s">
        <v>1380</v>
      </c>
      <c r="V26" s="3" t="s">
        <v>1615</v>
      </c>
      <c r="W26" s="3" t="s">
        <v>1398</v>
      </c>
      <c r="X26" s="3" t="s">
        <v>1616</v>
      </c>
      <c r="Y26" s="3" t="s">
        <v>1617</v>
      </c>
      <c r="Z26" s="3"/>
      <c r="AA26" s="3"/>
      <c r="AB26" s="3"/>
      <c r="AC26" s="3"/>
    </row>
    <row r="27" spans="1:29" ht="43.2" x14ac:dyDescent="0.3">
      <c r="A27" s="3" t="s">
        <v>65</v>
      </c>
      <c r="B27" s="3" t="s">
        <v>66</v>
      </c>
      <c r="C27" s="3" t="s">
        <v>67</v>
      </c>
      <c r="D27" s="3" t="s">
        <v>745</v>
      </c>
      <c r="E27" s="3" t="s">
        <v>1172</v>
      </c>
      <c r="F27" s="3">
        <v>952</v>
      </c>
      <c r="G27" s="3" t="s">
        <v>1265</v>
      </c>
      <c r="H27" s="3"/>
      <c r="I27" s="10" t="s">
        <v>1618</v>
      </c>
      <c r="J27" s="10">
        <v>60</v>
      </c>
      <c r="K27" s="11" t="s">
        <v>1619</v>
      </c>
      <c r="L27" s="3"/>
      <c r="M27" s="3"/>
      <c r="N27" s="8" t="s">
        <v>1345</v>
      </c>
      <c r="O27" s="3" t="s">
        <v>2422</v>
      </c>
      <c r="P27" s="3" t="s">
        <v>2423</v>
      </c>
      <c r="Q27" s="3"/>
      <c r="R27" s="3"/>
      <c r="S27" s="3" t="s">
        <v>1419</v>
      </c>
      <c r="T27" s="3" t="s">
        <v>1451</v>
      </c>
      <c r="U27" s="3" t="s">
        <v>1381</v>
      </c>
      <c r="V27" s="3" t="s">
        <v>1620</v>
      </c>
      <c r="W27" s="3" t="s">
        <v>1621</v>
      </c>
      <c r="X27" s="3" t="s">
        <v>1622</v>
      </c>
      <c r="Y27" s="3" t="s">
        <v>1623</v>
      </c>
      <c r="Z27" s="3"/>
      <c r="AA27" s="3"/>
      <c r="AB27" s="3"/>
      <c r="AC27" s="3"/>
    </row>
    <row r="28" spans="1:29" ht="28.8" x14ac:dyDescent="0.3">
      <c r="A28" s="3" t="s">
        <v>68</v>
      </c>
      <c r="B28" s="3" t="s">
        <v>69</v>
      </c>
      <c r="C28" s="3" t="s">
        <v>70</v>
      </c>
      <c r="D28" s="3" t="s">
        <v>746</v>
      </c>
      <c r="E28" s="3" t="s">
        <v>1001</v>
      </c>
      <c r="F28" s="3">
        <v>60</v>
      </c>
      <c r="G28" s="3" t="s">
        <v>1002</v>
      </c>
      <c r="H28" s="3"/>
      <c r="I28" s="10" t="s">
        <v>1003</v>
      </c>
      <c r="J28" s="10">
        <v>96</v>
      </c>
      <c r="K28" s="11" t="s">
        <v>1004</v>
      </c>
      <c r="L28" s="3"/>
      <c r="M28" s="3"/>
      <c r="N28" s="8" t="s">
        <v>1296</v>
      </c>
      <c r="O28" s="3" t="s">
        <v>2424</v>
      </c>
      <c r="P28" s="3" t="s">
        <v>2425</v>
      </c>
      <c r="Q28" s="3"/>
      <c r="R28" s="3"/>
      <c r="S28" s="3" t="s">
        <v>1399</v>
      </c>
      <c r="T28" s="3" t="s">
        <v>2091</v>
      </c>
      <c r="U28" s="3" t="s">
        <v>1382</v>
      </c>
      <c r="V28" s="3" t="s">
        <v>1625</v>
      </c>
      <c r="W28" s="3" t="s">
        <v>2092</v>
      </c>
      <c r="X28" s="3" t="s">
        <v>2093</v>
      </c>
      <c r="Y28" s="3" t="s">
        <v>2092</v>
      </c>
      <c r="Z28" s="3"/>
      <c r="AA28" s="3"/>
      <c r="AB28" s="3"/>
      <c r="AC28" s="3"/>
    </row>
    <row r="29" spans="1:29" ht="28.8" x14ac:dyDescent="0.3">
      <c r="A29" s="3" t="s">
        <v>71</v>
      </c>
      <c r="B29" s="3" t="s">
        <v>72</v>
      </c>
      <c r="C29" s="3" t="s">
        <v>73</v>
      </c>
      <c r="D29" s="3" t="s">
        <v>747</v>
      </c>
      <c r="E29" s="3" t="s">
        <v>1624</v>
      </c>
      <c r="F29" s="3">
        <v>64</v>
      </c>
      <c r="G29" s="3" t="s">
        <v>2081</v>
      </c>
      <c r="H29" s="3"/>
      <c r="I29" s="10" t="s">
        <v>1626</v>
      </c>
      <c r="J29" s="10">
        <v>68</v>
      </c>
      <c r="K29" s="11" t="s">
        <v>1627</v>
      </c>
      <c r="L29" s="3"/>
      <c r="M29" s="3"/>
      <c r="N29" s="8" t="s">
        <v>2531</v>
      </c>
      <c r="O29" s="3" t="s">
        <v>2426</v>
      </c>
      <c r="P29" s="3" t="s">
        <v>2427</v>
      </c>
      <c r="Q29" s="3"/>
      <c r="R29" s="3"/>
      <c r="S29" s="3" t="s">
        <v>1400</v>
      </c>
      <c r="T29" s="3" t="s">
        <v>1384</v>
      </c>
      <c r="U29" s="3" t="s">
        <v>1383</v>
      </c>
      <c r="V29" s="3" t="s">
        <v>1628</v>
      </c>
      <c r="W29" s="3" t="s">
        <v>1629</v>
      </c>
      <c r="X29" s="3" t="s">
        <v>1630</v>
      </c>
      <c r="Y29" s="3" t="s">
        <v>1631</v>
      </c>
      <c r="Z29" s="3"/>
      <c r="AA29" s="3"/>
      <c r="AB29" s="3"/>
      <c r="AC29" s="3"/>
    </row>
    <row r="30" spans="1:29" ht="28.8" x14ac:dyDescent="0.3">
      <c r="A30" s="3" t="s">
        <v>74</v>
      </c>
      <c r="B30" s="3" t="s">
        <v>75</v>
      </c>
      <c r="C30" s="3" t="s">
        <v>76</v>
      </c>
      <c r="D30" s="3" t="s">
        <v>748</v>
      </c>
      <c r="E30" s="3" t="s">
        <v>1005</v>
      </c>
      <c r="F30" s="3">
        <v>68</v>
      </c>
      <c r="G30" s="3" t="s">
        <v>1178</v>
      </c>
      <c r="H30" s="3"/>
      <c r="I30" s="10" t="s">
        <v>1006</v>
      </c>
      <c r="J30" s="10">
        <v>986</v>
      </c>
      <c r="K30" s="11" t="s">
        <v>1007</v>
      </c>
      <c r="L30" s="3"/>
      <c r="M30" s="3"/>
      <c r="N30" s="8" t="s">
        <v>1317</v>
      </c>
      <c r="O30" s="3" t="s">
        <v>2428</v>
      </c>
      <c r="P30" s="3" t="s">
        <v>2429</v>
      </c>
      <c r="Q30" s="3"/>
      <c r="R30" s="3"/>
      <c r="S30" s="3" t="s">
        <v>1634</v>
      </c>
      <c r="T30" s="3" t="s">
        <v>1635</v>
      </c>
      <c r="U30" s="3" t="s">
        <v>1636</v>
      </c>
      <c r="V30" s="3" t="s">
        <v>1637</v>
      </c>
      <c r="W30" s="3" t="s">
        <v>1638</v>
      </c>
      <c r="X30" s="3" t="s">
        <v>1639</v>
      </c>
      <c r="Y30" s="3" t="s">
        <v>1640</v>
      </c>
      <c r="Z30" s="3"/>
      <c r="AA30" s="3"/>
      <c r="AB30" s="3"/>
      <c r="AC30" s="3"/>
    </row>
    <row r="31" spans="1:29" ht="28.8" x14ac:dyDescent="0.3">
      <c r="A31" s="3" t="s">
        <v>77</v>
      </c>
      <c r="B31" s="3" t="s">
        <v>78</v>
      </c>
      <c r="C31" s="3" t="s">
        <v>79</v>
      </c>
      <c r="D31" s="3" t="s">
        <v>749</v>
      </c>
      <c r="E31" s="3" t="s">
        <v>1632</v>
      </c>
      <c r="F31" s="3">
        <v>977</v>
      </c>
      <c r="G31" s="3" t="s">
        <v>1633</v>
      </c>
      <c r="H31" s="3"/>
      <c r="I31" s="10" t="s">
        <v>1641</v>
      </c>
      <c r="J31" s="10">
        <v>44</v>
      </c>
      <c r="K31" s="11" t="s">
        <v>1642</v>
      </c>
      <c r="L31" s="3"/>
      <c r="M31" s="3"/>
      <c r="N31" s="8" t="s">
        <v>1290</v>
      </c>
      <c r="O31" s="3" t="s">
        <v>2430</v>
      </c>
      <c r="P31" s="3" t="s">
        <v>2431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">
      <c r="A32" s="3" t="s">
        <v>80</v>
      </c>
      <c r="B32" s="3" t="s">
        <v>81</v>
      </c>
      <c r="C32" s="3" t="s">
        <v>82</v>
      </c>
      <c r="D32" s="3" t="s">
        <v>750</v>
      </c>
      <c r="E32" s="3" t="s">
        <v>1010</v>
      </c>
      <c r="F32" s="3">
        <v>72</v>
      </c>
      <c r="G32" s="3" t="s">
        <v>1011</v>
      </c>
      <c r="H32" s="3"/>
      <c r="I32" s="10" t="s">
        <v>1645</v>
      </c>
      <c r="J32" s="10">
        <v>64</v>
      </c>
      <c r="K32" s="11" t="s">
        <v>2081</v>
      </c>
      <c r="L32" s="3"/>
      <c r="M32" s="3"/>
      <c r="N32" s="8" t="s">
        <v>1307</v>
      </c>
      <c r="O32" s="3" t="s">
        <v>2432</v>
      </c>
      <c r="P32" s="3" t="s">
        <v>2433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">
      <c r="A33" s="3" t="s">
        <v>83</v>
      </c>
      <c r="B33" s="3" t="s">
        <v>84</v>
      </c>
      <c r="C33" s="3" t="s">
        <v>85</v>
      </c>
      <c r="D33" s="3" t="s">
        <v>751</v>
      </c>
      <c r="E33" s="3" t="s">
        <v>1643</v>
      </c>
      <c r="F33" s="3">
        <v>986</v>
      </c>
      <c r="G33" s="3" t="s">
        <v>1644</v>
      </c>
      <c r="H33" s="3"/>
      <c r="I33" s="10" t="s">
        <v>1648</v>
      </c>
      <c r="J33" s="10">
        <v>72</v>
      </c>
      <c r="K33" s="11" t="s">
        <v>1649</v>
      </c>
      <c r="L33" s="3"/>
      <c r="M33" s="3"/>
      <c r="N33" s="8" t="s">
        <v>1309</v>
      </c>
      <c r="O33" s="3" t="s">
        <v>2434</v>
      </c>
      <c r="P33" s="3" t="s">
        <v>2435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8.8" x14ac:dyDescent="0.3">
      <c r="A34" s="3" t="s">
        <v>94</v>
      </c>
      <c r="B34" s="3" t="s">
        <v>95</v>
      </c>
      <c r="C34" s="3" t="s">
        <v>96</v>
      </c>
      <c r="D34" s="3" t="s">
        <v>755</v>
      </c>
      <c r="E34" s="3" t="s">
        <v>1658</v>
      </c>
      <c r="F34" s="3">
        <v>975</v>
      </c>
      <c r="G34" s="3" t="s">
        <v>1659</v>
      </c>
      <c r="H34" s="3"/>
      <c r="I34" s="10" t="s">
        <v>1652</v>
      </c>
      <c r="J34" s="10">
        <v>974</v>
      </c>
      <c r="K34" s="11" t="s">
        <v>1653</v>
      </c>
      <c r="L34" s="3"/>
      <c r="M34" s="3"/>
      <c r="N34" s="8" t="s">
        <v>1334</v>
      </c>
      <c r="O34" s="3" t="s">
        <v>2436</v>
      </c>
      <c r="P34" s="3" t="s">
        <v>2437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">
      <c r="A35" s="3" t="s">
        <v>97</v>
      </c>
      <c r="B35" s="3" t="s">
        <v>98</v>
      </c>
      <c r="C35" s="3" t="s">
        <v>99</v>
      </c>
      <c r="D35" s="3" t="s">
        <v>756</v>
      </c>
      <c r="E35" s="3" t="s">
        <v>1660</v>
      </c>
      <c r="F35" s="3">
        <v>952</v>
      </c>
      <c r="G35" s="3" t="s">
        <v>1661</v>
      </c>
      <c r="H35" s="3"/>
      <c r="I35" s="10" t="s">
        <v>1656</v>
      </c>
      <c r="J35" s="10">
        <v>84</v>
      </c>
      <c r="K35" s="11" t="s">
        <v>1657</v>
      </c>
      <c r="L35" s="3"/>
      <c r="M35" s="3"/>
      <c r="N35" s="8" t="s">
        <v>1340</v>
      </c>
      <c r="O35" s="3" t="s">
        <v>2438</v>
      </c>
      <c r="P35" s="3" t="s">
        <v>2439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8" x14ac:dyDescent="0.3">
      <c r="A36" s="3" t="s">
        <v>100</v>
      </c>
      <c r="B36" s="3" t="s">
        <v>101</v>
      </c>
      <c r="C36" s="3" t="s">
        <v>102</v>
      </c>
      <c r="D36" s="3" t="s">
        <v>757</v>
      </c>
      <c r="E36" s="3" t="s">
        <v>1662</v>
      </c>
      <c r="F36" s="3">
        <v>108</v>
      </c>
      <c r="G36" s="3" t="s">
        <v>1663</v>
      </c>
      <c r="H36" s="3"/>
      <c r="I36" s="10" t="s">
        <v>1014</v>
      </c>
      <c r="J36" s="10">
        <v>124</v>
      </c>
      <c r="K36" s="11" t="s">
        <v>1015</v>
      </c>
      <c r="L36" s="3"/>
      <c r="M36" s="3"/>
      <c r="N36" s="8" t="s">
        <v>1341</v>
      </c>
      <c r="O36" s="3" t="s">
        <v>2440</v>
      </c>
      <c r="P36" s="3" t="s">
        <v>2441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8" x14ac:dyDescent="0.3">
      <c r="A37" s="3" t="s">
        <v>103</v>
      </c>
      <c r="B37" s="3" t="s">
        <v>104</v>
      </c>
      <c r="C37" s="3" t="s">
        <v>105</v>
      </c>
      <c r="D37" s="3" t="s">
        <v>758</v>
      </c>
      <c r="E37" s="3" t="s">
        <v>1081</v>
      </c>
      <c r="F37" s="3">
        <v>116</v>
      </c>
      <c r="G37" s="3" t="s">
        <v>1206</v>
      </c>
      <c r="H37" s="3"/>
      <c r="I37" s="10" t="s">
        <v>1016</v>
      </c>
      <c r="J37" s="10">
        <v>976</v>
      </c>
      <c r="K37" s="11" t="s">
        <v>1017</v>
      </c>
      <c r="L37" s="3"/>
      <c r="M37" s="3"/>
      <c r="N37" s="8" t="s">
        <v>1335</v>
      </c>
      <c r="O37" s="3" t="s">
        <v>2442</v>
      </c>
      <c r="P37" s="3" t="s">
        <v>2443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">
      <c r="A38" s="3" t="s">
        <v>106</v>
      </c>
      <c r="B38" s="3" t="s">
        <v>107</v>
      </c>
      <c r="C38" s="3" t="s">
        <v>108</v>
      </c>
      <c r="D38" s="3" t="s">
        <v>759</v>
      </c>
      <c r="E38" s="3" t="s">
        <v>1169</v>
      </c>
      <c r="F38" s="3">
        <v>950</v>
      </c>
      <c r="G38" s="3" t="s">
        <v>1271</v>
      </c>
      <c r="H38" s="3"/>
      <c r="I38" s="10" t="s">
        <v>1018</v>
      </c>
      <c r="J38" s="10">
        <v>756</v>
      </c>
      <c r="K38" s="11" t="s">
        <v>1019</v>
      </c>
      <c r="L38" s="3"/>
      <c r="M38" s="3"/>
      <c r="N38" s="8" t="s">
        <v>1294</v>
      </c>
      <c r="O38" s="3" t="s">
        <v>2444</v>
      </c>
      <c r="P38" s="3" t="s">
        <v>2445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8" x14ac:dyDescent="0.3">
      <c r="A39" s="3" t="s">
        <v>109</v>
      </c>
      <c r="B39" s="3" t="s">
        <v>110</v>
      </c>
      <c r="C39" s="3" t="s">
        <v>111</v>
      </c>
      <c r="D39" s="3" t="s">
        <v>760</v>
      </c>
      <c r="E39" s="3" t="s">
        <v>1665</v>
      </c>
      <c r="F39" s="3">
        <v>124</v>
      </c>
      <c r="G39" s="3" t="s">
        <v>1666</v>
      </c>
      <c r="H39" s="3"/>
      <c r="I39" s="10" t="s">
        <v>1020</v>
      </c>
      <c r="J39" s="10">
        <v>990</v>
      </c>
      <c r="K39" s="11" t="s">
        <v>2083</v>
      </c>
      <c r="L39" s="3"/>
      <c r="M39" s="3"/>
      <c r="N39" s="8" t="s">
        <v>1282</v>
      </c>
      <c r="O39" s="3" t="s">
        <v>2446</v>
      </c>
      <c r="P39" s="3" t="s">
        <v>2447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">
      <c r="A40" s="3" t="s">
        <v>112</v>
      </c>
      <c r="B40" s="3" t="s">
        <v>113</v>
      </c>
      <c r="C40" s="3" t="s">
        <v>114</v>
      </c>
      <c r="D40" s="3" t="s">
        <v>761</v>
      </c>
      <c r="E40" s="3" t="s">
        <v>1026</v>
      </c>
      <c r="F40" s="3">
        <v>132</v>
      </c>
      <c r="G40" s="3" t="s">
        <v>1185</v>
      </c>
      <c r="H40" s="3"/>
      <c r="I40" s="10" t="s">
        <v>1182</v>
      </c>
      <c r="J40" s="10">
        <v>0</v>
      </c>
      <c r="K40" s="11" t="s">
        <v>1183</v>
      </c>
      <c r="L40" s="3"/>
      <c r="M40" s="3"/>
      <c r="N40" s="8" t="s">
        <v>1298</v>
      </c>
      <c r="O40" s="3" t="s">
        <v>2448</v>
      </c>
      <c r="P40" s="3" t="s">
        <v>2449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8" x14ac:dyDescent="0.3">
      <c r="A41" s="3" t="s">
        <v>124</v>
      </c>
      <c r="B41" s="3" t="s">
        <v>125</v>
      </c>
      <c r="C41" s="3" t="s">
        <v>126</v>
      </c>
      <c r="D41" s="3" t="s">
        <v>765</v>
      </c>
      <c r="E41" s="3" t="s">
        <v>1673</v>
      </c>
      <c r="F41" s="3">
        <v>990</v>
      </c>
      <c r="G41" s="3" t="s">
        <v>2083</v>
      </c>
      <c r="H41" s="3"/>
      <c r="I41" s="10" t="s">
        <v>1021</v>
      </c>
      <c r="J41" s="10">
        <v>170</v>
      </c>
      <c r="K41" s="11" t="s">
        <v>1022</v>
      </c>
      <c r="L41" s="3"/>
      <c r="M41" s="3"/>
      <c r="N41" s="8" t="s">
        <v>1339</v>
      </c>
      <c r="O41" s="3" t="s">
        <v>2450</v>
      </c>
      <c r="P41" s="3" t="s">
        <v>2451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">
      <c r="A42" s="3" t="s">
        <v>127</v>
      </c>
      <c r="B42" s="3" t="s">
        <v>128</v>
      </c>
      <c r="C42" s="3" t="s">
        <v>129</v>
      </c>
      <c r="D42" s="3" t="s">
        <v>766</v>
      </c>
      <c r="E42" s="3" t="s">
        <v>1674</v>
      </c>
      <c r="F42" s="3">
        <v>0</v>
      </c>
      <c r="G42" s="3" t="s">
        <v>1675</v>
      </c>
      <c r="H42" s="3"/>
      <c r="I42" s="10" t="s">
        <v>1023</v>
      </c>
      <c r="J42" s="10">
        <v>188</v>
      </c>
      <c r="K42" s="11" t="s">
        <v>1024</v>
      </c>
      <c r="L42" s="3"/>
      <c r="M42" s="3"/>
      <c r="N42" s="8" t="s">
        <v>1285</v>
      </c>
      <c r="O42" s="3" t="s">
        <v>2452</v>
      </c>
      <c r="P42" s="3" t="s">
        <v>2453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">
      <c r="A43" s="3" t="s">
        <v>161</v>
      </c>
      <c r="B43" s="3" t="s">
        <v>162</v>
      </c>
      <c r="C43" s="3" t="s">
        <v>163</v>
      </c>
      <c r="D43" s="3" t="s">
        <v>779</v>
      </c>
      <c r="E43" s="3" t="s">
        <v>1692</v>
      </c>
      <c r="F43" s="3">
        <v>978</v>
      </c>
      <c r="G43" s="3" t="s">
        <v>1693</v>
      </c>
      <c r="H43" s="3"/>
      <c r="I43" s="10" t="s">
        <v>1025</v>
      </c>
      <c r="J43" s="10">
        <v>931</v>
      </c>
      <c r="K43" s="11" t="s">
        <v>1184</v>
      </c>
      <c r="L43" s="3"/>
      <c r="M43" s="3"/>
      <c r="N43" s="8" t="s">
        <v>1331</v>
      </c>
      <c r="O43" s="3" t="s">
        <v>2454</v>
      </c>
      <c r="P43" s="3" t="s">
        <v>2455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">
      <c r="A44" s="3" t="s">
        <v>140</v>
      </c>
      <c r="B44" s="3" t="s">
        <v>141</v>
      </c>
      <c r="C44" s="3" t="s">
        <v>142</v>
      </c>
      <c r="D44" s="3" t="s">
        <v>771</v>
      </c>
      <c r="E44" s="3" t="s">
        <v>1682</v>
      </c>
      <c r="F44" s="3">
        <v>170</v>
      </c>
      <c r="G44" s="3" t="s">
        <v>1683</v>
      </c>
      <c r="H44" s="3"/>
      <c r="I44" s="10" t="s">
        <v>1669</v>
      </c>
      <c r="J44" s="10">
        <v>132</v>
      </c>
      <c r="K44" s="11" t="s">
        <v>1670</v>
      </c>
      <c r="L44" s="3"/>
      <c r="M44" s="3"/>
      <c r="N44" s="8" t="s">
        <v>1327</v>
      </c>
      <c r="O44" s="3" t="s">
        <v>2456</v>
      </c>
      <c r="P44" s="3" t="s">
        <v>2457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">
      <c r="A45" s="3" t="s">
        <v>143</v>
      </c>
      <c r="B45" s="3" t="s">
        <v>144</v>
      </c>
      <c r="C45" s="3" t="s">
        <v>145</v>
      </c>
      <c r="D45" s="3" t="s">
        <v>772</v>
      </c>
      <c r="E45" s="3" t="s">
        <v>1082</v>
      </c>
      <c r="F45" s="3">
        <v>174</v>
      </c>
      <c r="G45" s="3" t="s">
        <v>1207</v>
      </c>
      <c r="H45" s="3"/>
      <c r="I45" s="10" t="s">
        <v>1027</v>
      </c>
      <c r="J45" s="10">
        <v>203</v>
      </c>
      <c r="K45" s="11" t="s">
        <v>1028</v>
      </c>
      <c r="L45" s="3"/>
      <c r="M45" s="3"/>
      <c r="N45" s="8" t="s">
        <v>1310</v>
      </c>
      <c r="O45" s="3" t="s">
        <v>2458</v>
      </c>
      <c r="P45" s="3" t="s">
        <v>2459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">
      <c r="A46" t="s">
        <v>329</v>
      </c>
      <c r="B46" t="s">
        <v>330</v>
      </c>
      <c r="C46" t="s">
        <v>331</v>
      </c>
      <c r="D46" t="s">
        <v>837</v>
      </c>
      <c r="E46" t="s">
        <v>1814</v>
      </c>
      <c r="F46">
        <v>408</v>
      </c>
      <c r="G46" t="s">
        <v>1815</v>
      </c>
      <c r="H46" s="3"/>
      <c r="I46" s="10" t="s">
        <v>1029</v>
      </c>
      <c r="J46" s="10">
        <v>262</v>
      </c>
      <c r="K46" s="11" t="s">
        <v>1030</v>
      </c>
      <c r="L46" s="3"/>
      <c r="M46" s="3"/>
      <c r="N46" s="8" t="s">
        <v>1293</v>
      </c>
      <c r="O46" s="3" t="s">
        <v>2460</v>
      </c>
      <c r="P46" s="3" t="s">
        <v>2461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8" x14ac:dyDescent="0.3">
      <c r="A47" t="s">
        <v>332</v>
      </c>
      <c r="B47" t="s">
        <v>333</v>
      </c>
      <c r="C47" t="s">
        <v>334</v>
      </c>
      <c r="D47" t="s">
        <v>838</v>
      </c>
      <c r="E47" t="s">
        <v>1816</v>
      </c>
      <c r="F47">
        <v>410</v>
      </c>
      <c r="G47" t="s">
        <v>1817</v>
      </c>
      <c r="H47" s="3"/>
      <c r="I47" s="10" t="s">
        <v>1031</v>
      </c>
      <c r="J47" s="10">
        <v>208</v>
      </c>
      <c r="K47" s="11" t="s">
        <v>1032</v>
      </c>
      <c r="L47" s="3"/>
      <c r="M47" s="3"/>
      <c r="N47" s="8" t="s">
        <v>1344</v>
      </c>
      <c r="O47" s="3" t="s">
        <v>2462</v>
      </c>
      <c r="P47" s="3" t="s">
        <v>2463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8" x14ac:dyDescent="0.3">
      <c r="A48" s="3" t="s">
        <v>150</v>
      </c>
      <c r="B48" s="3" t="s">
        <v>151</v>
      </c>
      <c r="C48" s="3" t="s">
        <v>152</v>
      </c>
      <c r="D48" s="3" t="s">
        <v>775</v>
      </c>
      <c r="E48" s="3" t="s">
        <v>1684</v>
      </c>
      <c r="F48" s="3">
        <v>188</v>
      </c>
      <c r="G48" s="3" t="s">
        <v>1685</v>
      </c>
      <c r="H48" s="3"/>
      <c r="I48" s="10" t="s">
        <v>1033</v>
      </c>
      <c r="J48" s="10">
        <v>214</v>
      </c>
      <c r="K48" s="11" t="s">
        <v>1034</v>
      </c>
      <c r="L48" s="3"/>
      <c r="M48" s="3"/>
      <c r="N48" s="8" t="s">
        <v>1324</v>
      </c>
      <c r="O48" s="3" t="s">
        <v>2464</v>
      </c>
      <c r="P48" s="3" t="s">
        <v>2465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">
      <c r="A49" s="3" t="s">
        <v>709</v>
      </c>
      <c r="B49" s="3" t="s">
        <v>153</v>
      </c>
      <c r="C49" s="3" t="s">
        <v>154</v>
      </c>
      <c r="D49" s="3" t="s">
        <v>776</v>
      </c>
      <c r="E49" s="3" t="s">
        <v>1686</v>
      </c>
      <c r="F49" s="3">
        <v>952</v>
      </c>
      <c r="G49" s="3" t="s">
        <v>1687</v>
      </c>
      <c r="H49" s="3"/>
      <c r="I49" s="10" t="s">
        <v>1680</v>
      </c>
      <c r="J49" s="10">
        <v>12</v>
      </c>
      <c r="K49" s="11" t="s">
        <v>1681</v>
      </c>
      <c r="L49" s="3"/>
      <c r="M49" s="3"/>
      <c r="N49" s="8" t="s">
        <v>1303</v>
      </c>
      <c r="O49" s="3" t="s">
        <v>2466</v>
      </c>
      <c r="P49" s="3" t="s">
        <v>2467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">
      <c r="A50" s="3" t="s">
        <v>155</v>
      </c>
      <c r="B50" s="3" t="s">
        <v>156</v>
      </c>
      <c r="C50" s="3" t="s">
        <v>157</v>
      </c>
      <c r="D50" s="3" t="s">
        <v>777</v>
      </c>
      <c r="E50" s="3" t="s">
        <v>1065</v>
      </c>
      <c r="F50" s="3">
        <v>191</v>
      </c>
      <c r="G50" s="3" t="s">
        <v>2084</v>
      </c>
      <c r="H50" s="3"/>
      <c r="I50" s="10" t="s">
        <v>1037</v>
      </c>
      <c r="J50" s="10">
        <v>818</v>
      </c>
      <c r="K50" s="11" t="s">
        <v>1038</v>
      </c>
      <c r="L50" s="3"/>
      <c r="M50" s="3"/>
      <c r="N50" s="8" t="s">
        <v>1321</v>
      </c>
      <c r="O50" s="3" t="s">
        <v>2468</v>
      </c>
      <c r="P50" s="3" t="s">
        <v>2469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">
      <c r="A51" s="3" t="s">
        <v>158</v>
      </c>
      <c r="B51" s="3" t="s">
        <v>159</v>
      </c>
      <c r="C51" s="3" t="s">
        <v>160</v>
      </c>
      <c r="D51" s="3" t="s">
        <v>778</v>
      </c>
      <c r="E51" s="3" t="s">
        <v>1690</v>
      </c>
      <c r="F51" s="3">
        <v>931</v>
      </c>
      <c r="G51" s="3" t="s">
        <v>1691</v>
      </c>
      <c r="H51" s="3"/>
      <c r="I51" s="10" t="s">
        <v>1039</v>
      </c>
      <c r="J51" s="10">
        <v>232</v>
      </c>
      <c r="K51" s="11" t="s">
        <v>1040</v>
      </c>
      <c r="L51" s="3"/>
      <c r="M51" s="3"/>
      <c r="N51" s="8" t="s">
        <v>1312</v>
      </c>
      <c r="O51" s="3" t="s">
        <v>2470</v>
      </c>
      <c r="P51" s="3" t="s">
        <v>2471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8" x14ac:dyDescent="0.3">
      <c r="A52" s="3" t="s">
        <v>167</v>
      </c>
      <c r="B52" s="3" t="s">
        <v>168</v>
      </c>
      <c r="C52" s="3" t="s">
        <v>169</v>
      </c>
      <c r="D52" s="3" t="s">
        <v>781</v>
      </c>
      <c r="E52" s="3" t="s">
        <v>1698</v>
      </c>
      <c r="F52" s="3">
        <v>208</v>
      </c>
      <c r="G52" s="3" t="s">
        <v>1699</v>
      </c>
      <c r="H52" s="3"/>
      <c r="I52" s="10" t="s">
        <v>1041</v>
      </c>
      <c r="J52" s="10">
        <v>230</v>
      </c>
      <c r="K52" s="11" t="s">
        <v>1042</v>
      </c>
      <c r="L52" s="3"/>
      <c r="M52" s="3"/>
      <c r="N52" s="8" t="s">
        <v>1323</v>
      </c>
      <c r="O52" s="3" t="s">
        <v>2524</v>
      </c>
      <c r="P52" s="3" t="s">
        <v>2525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">
      <c r="A53" s="3" t="s">
        <v>2082</v>
      </c>
      <c r="B53" s="3" t="s">
        <v>92</v>
      </c>
      <c r="C53" s="3" t="s">
        <v>93</v>
      </c>
      <c r="D53" s="3" t="s">
        <v>754</v>
      </c>
      <c r="E53" s="3" t="s">
        <v>1654</v>
      </c>
      <c r="F53" s="3">
        <v>96</v>
      </c>
      <c r="G53" s="3" t="s">
        <v>1655</v>
      </c>
      <c r="H53" s="3"/>
      <c r="I53" s="10" t="s">
        <v>1688</v>
      </c>
      <c r="J53" s="10">
        <v>978</v>
      </c>
      <c r="K53" s="11" t="s">
        <v>1689</v>
      </c>
      <c r="L53" s="3"/>
      <c r="M53" s="3"/>
      <c r="N53" s="8" t="s">
        <v>1347</v>
      </c>
      <c r="O53" s="3" t="s">
        <v>2472</v>
      </c>
      <c r="P53" s="3" t="s">
        <v>2473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">
      <c r="A54" s="3" t="s">
        <v>170</v>
      </c>
      <c r="B54" s="3" t="s">
        <v>171</v>
      </c>
      <c r="C54" s="3" t="s">
        <v>172</v>
      </c>
      <c r="D54" s="3" t="s">
        <v>782</v>
      </c>
      <c r="E54" s="3" t="s">
        <v>1700</v>
      </c>
      <c r="F54" s="3">
        <v>262</v>
      </c>
      <c r="G54" s="3" t="s">
        <v>1701</v>
      </c>
      <c r="H54" s="3"/>
      <c r="I54" s="10" t="s">
        <v>1045</v>
      </c>
      <c r="J54" s="10">
        <v>242</v>
      </c>
      <c r="K54" s="11" t="s">
        <v>1186</v>
      </c>
      <c r="L54" s="3"/>
      <c r="M54" s="3"/>
      <c r="N54" s="8" t="s">
        <v>1338</v>
      </c>
      <c r="O54" s="3" t="s">
        <v>2474</v>
      </c>
      <c r="P54" s="3" t="s">
        <v>2475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8" x14ac:dyDescent="0.3">
      <c r="A55" s="3" t="s">
        <v>173</v>
      </c>
      <c r="B55" s="3" t="s">
        <v>174</v>
      </c>
      <c r="C55" s="3" t="s">
        <v>175</v>
      </c>
      <c r="D55" s="3" t="s">
        <v>783</v>
      </c>
      <c r="E55" s="3" t="s">
        <v>1702</v>
      </c>
      <c r="F55" s="3">
        <v>951</v>
      </c>
      <c r="G55" s="3" t="s">
        <v>1703</v>
      </c>
      <c r="H55" s="3"/>
      <c r="I55" s="10" t="s">
        <v>1046</v>
      </c>
      <c r="J55" s="10">
        <v>238</v>
      </c>
      <c r="K55" s="11" t="s">
        <v>1047</v>
      </c>
      <c r="L55" s="3"/>
      <c r="M55" s="3"/>
      <c r="N55" s="8" t="s">
        <v>1288</v>
      </c>
      <c r="O55" s="3" t="s">
        <v>2476</v>
      </c>
      <c r="P55" s="3" t="s">
        <v>2477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">
      <c r="A56" t="s">
        <v>182</v>
      </c>
      <c r="B56" t="s">
        <v>183</v>
      </c>
      <c r="C56" t="s">
        <v>184</v>
      </c>
      <c r="D56" t="s">
        <v>786</v>
      </c>
      <c r="E56" t="s">
        <v>1708</v>
      </c>
      <c r="F56">
        <v>818</v>
      </c>
      <c r="G56" t="s">
        <v>1709</v>
      </c>
      <c r="H56" s="3"/>
      <c r="I56" s="10" t="s">
        <v>1048</v>
      </c>
      <c r="J56" s="10">
        <v>826</v>
      </c>
      <c r="K56" s="11" t="s">
        <v>1049</v>
      </c>
      <c r="L56" s="3"/>
      <c r="M56" s="3"/>
      <c r="N56" s="8" t="s">
        <v>1291</v>
      </c>
      <c r="O56" s="3" t="s">
        <v>2478</v>
      </c>
      <c r="P56" s="3" t="s">
        <v>2479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">
      <c r="A57" t="s">
        <v>660</v>
      </c>
      <c r="B57" t="s">
        <v>661</v>
      </c>
      <c r="C57" t="s">
        <v>662</v>
      </c>
      <c r="D57" t="s">
        <v>952</v>
      </c>
      <c r="E57" t="s">
        <v>2038</v>
      </c>
      <c r="F57">
        <v>784</v>
      </c>
      <c r="G57" t="s">
        <v>2039</v>
      </c>
      <c r="H57" s="3"/>
      <c r="I57" s="10" t="s">
        <v>1050</v>
      </c>
      <c r="J57" s="10">
        <v>981</v>
      </c>
      <c r="K57" s="11" t="s">
        <v>1051</v>
      </c>
      <c r="L57" s="3"/>
      <c r="M57" s="3"/>
      <c r="N57" s="8" t="s">
        <v>1315</v>
      </c>
      <c r="O57" s="3" t="s">
        <v>2480</v>
      </c>
      <c r="P57" s="3" t="s">
        <v>2481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3.2" x14ac:dyDescent="0.3">
      <c r="A58" t="s">
        <v>179</v>
      </c>
      <c r="B58" t="s">
        <v>180</v>
      </c>
      <c r="C58" t="s">
        <v>181</v>
      </c>
      <c r="D58" t="s">
        <v>785</v>
      </c>
      <c r="E58" t="s">
        <v>1706</v>
      </c>
      <c r="F58">
        <v>840</v>
      </c>
      <c r="G58" t="s">
        <v>1707</v>
      </c>
      <c r="H58" s="3"/>
      <c r="I58" s="10" t="s">
        <v>1187</v>
      </c>
      <c r="J58" s="10">
        <v>0</v>
      </c>
      <c r="K58" s="11" t="s">
        <v>1188</v>
      </c>
      <c r="L58" s="3"/>
      <c r="M58" s="3"/>
      <c r="N58" s="8" t="s">
        <v>1336</v>
      </c>
      <c r="O58" s="3" t="s">
        <v>2482</v>
      </c>
      <c r="P58" s="3" t="s">
        <v>2483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t="s">
        <v>191</v>
      </c>
      <c r="B59" t="s">
        <v>192</v>
      </c>
      <c r="C59" t="s">
        <v>193</v>
      </c>
      <c r="D59" t="s">
        <v>789</v>
      </c>
      <c r="E59" t="s">
        <v>1714</v>
      </c>
      <c r="F59">
        <v>232</v>
      </c>
      <c r="G59" t="s">
        <v>1715</v>
      </c>
      <c r="H59" s="3"/>
      <c r="I59" s="10" t="s">
        <v>1052</v>
      </c>
      <c r="J59" s="10">
        <v>936</v>
      </c>
      <c r="K59" s="11" t="s">
        <v>1053</v>
      </c>
      <c r="L59" s="3"/>
      <c r="M59" s="3"/>
      <c r="N59" s="8" t="s">
        <v>1280</v>
      </c>
      <c r="O59" s="3" t="s">
        <v>2484</v>
      </c>
      <c r="P59" s="3" t="s">
        <v>2485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t="s">
        <v>590</v>
      </c>
      <c r="B60" t="s">
        <v>591</v>
      </c>
      <c r="C60" t="s">
        <v>592</v>
      </c>
      <c r="D60" t="s">
        <v>927</v>
      </c>
      <c r="E60" t="s">
        <v>1994</v>
      </c>
      <c r="F60">
        <v>978</v>
      </c>
      <c r="G60" t="s">
        <v>1995</v>
      </c>
      <c r="H60" s="3"/>
      <c r="I60" s="10" t="s">
        <v>1054</v>
      </c>
      <c r="J60" s="10">
        <v>292</v>
      </c>
      <c r="K60" s="11" t="s">
        <v>1055</v>
      </c>
      <c r="L60" s="3"/>
      <c r="M60" s="3"/>
      <c r="N60" s="8" t="s">
        <v>1284</v>
      </c>
      <c r="O60" s="3" t="s">
        <v>2486</v>
      </c>
      <c r="P60" s="3" t="s">
        <v>2487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t="s">
        <v>194</v>
      </c>
      <c r="B61" t="s">
        <v>195</v>
      </c>
      <c r="C61" t="s">
        <v>196</v>
      </c>
      <c r="D61" t="s">
        <v>790</v>
      </c>
      <c r="E61" t="s">
        <v>1718</v>
      </c>
      <c r="F61">
        <v>978</v>
      </c>
      <c r="G61" t="s">
        <v>1719</v>
      </c>
      <c r="H61" s="3"/>
      <c r="I61" s="10" t="s">
        <v>1056</v>
      </c>
      <c r="J61" s="10">
        <v>270</v>
      </c>
      <c r="K61" s="11" t="s">
        <v>1057</v>
      </c>
      <c r="L61" s="3"/>
      <c r="M61" s="3"/>
      <c r="N61" s="8" t="s">
        <v>1283</v>
      </c>
      <c r="O61" s="3" t="s">
        <v>2488</v>
      </c>
      <c r="P61" s="3" t="s">
        <v>2489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28.8" x14ac:dyDescent="0.3">
      <c r="A62" t="s">
        <v>719</v>
      </c>
      <c r="B62" t="s">
        <v>605</v>
      </c>
      <c r="C62" t="s">
        <v>606</v>
      </c>
      <c r="D62" t="s">
        <v>932</v>
      </c>
      <c r="E62" t="s">
        <v>1144</v>
      </c>
      <c r="F62">
        <v>748</v>
      </c>
      <c r="G62" t="s">
        <v>1254</v>
      </c>
      <c r="I62" s="1" t="s">
        <v>1058</v>
      </c>
      <c r="J62" s="1">
        <v>324</v>
      </c>
      <c r="K62" s="2" t="s">
        <v>1059</v>
      </c>
      <c r="N62" s="8" t="s">
        <v>1326</v>
      </c>
      <c r="O62" s="3" t="s">
        <v>2490</v>
      </c>
      <c r="P62" s="3" t="s">
        <v>2491</v>
      </c>
      <c r="Q62" s="3"/>
      <c r="R62" s="3"/>
      <c r="S62" s="3"/>
    </row>
    <row r="63" spans="1:29" ht="28.8" x14ac:dyDescent="0.3">
      <c r="A63" s="3" t="s">
        <v>666</v>
      </c>
      <c r="B63" s="3" t="s">
        <v>667</v>
      </c>
      <c r="C63" s="3" t="s">
        <v>668</v>
      </c>
      <c r="D63" s="3" t="s">
        <v>954</v>
      </c>
      <c r="E63" s="3" t="s">
        <v>1476</v>
      </c>
      <c r="F63" s="3">
        <v>840</v>
      </c>
      <c r="G63" s="3" t="s">
        <v>1161</v>
      </c>
      <c r="I63" s="1" t="s">
        <v>1060</v>
      </c>
      <c r="J63" s="1">
        <v>320</v>
      </c>
      <c r="K63" s="2" t="s">
        <v>1061</v>
      </c>
      <c r="N63" s="8" t="s">
        <v>1279</v>
      </c>
      <c r="O63" s="3" t="s">
        <v>2492</v>
      </c>
      <c r="P63" s="3" t="s">
        <v>2493</v>
      </c>
      <c r="Q63" s="3"/>
      <c r="R63" s="3"/>
      <c r="S63" s="3"/>
    </row>
    <row r="64" spans="1:29" ht="28.8" x14ac:dyDescent="0.3">
      <c r="A64" t="s">
        <v>197</v>
      </c>
      <c r="B64" t="s">
        <v>198</v>
      </c>
      <c r="C64" t="s">
        <v>199</v>
      </c>
      <c r="D64" t="s">
        <v>791</v>
      </c>
      <c r="E64" t="s">
        <v>1720</v>
      </c>
      <c r="F64">
        <v>230</v>
      </c>
      <c r="G64" t="s">
        <v>1721</v>
      </c>
      <c r="I64" s="1" t="s">
        <v>1062</v>
      </c>
      <c r="J64" s="1">
        <v>328</v>
      </c>
      <c r="K64" s="2" t="s">
        <v>1189</v>
      </c>
      <c r="N64" s="8" t="s">
        <v>1281</v>
      </c>
      <c r="O64" s="3" t="s">
        <v>2494</v>
      </c>
      <c r="P64" s="3" t="s">
        <v>2495</v>
      </c>
      <c r="Q64" s="3"/>
      <c r="R64" s="3"/>
      <c r="S64" s="3"/>
    </row>
    <row r="65" spans="1:19" ht="28.8" x14ac:dyDescent="0.3">
      <c r="A65" t="s">
        <v>518</v>
      </c>
      <c r="B65" t="s">
        <v>519</v>
      </c>
      <c r="C65" t="s">
        <v>520</v>
      </c>
      <c r="D65" t="s">
        <v>902</v>
      </c>
      <c r="E65" t="s">
        <v>1947</v>
      </c>
      <c r="F65">
        <v>643</v>
      </c>
      <c r="G65" t="s">
        <v>1948</v>
      </c>
      <c r="I65" s="1" t="s">
        <v>1063</v>
      </c>
      <c r="J65" s="1">
        <v>344</v>
      </c>
      <c r="K65" s="2" t="s">
        <v>1781</v>
      </c>
      <c r="N65" s="8" t="s">
        <v>1304</v>
      </c>
      <c r="O65" s="3" t="s">
        <v>2496</v>
      </c>
      <c r="P65" s="3" t="s">
        <v>2497</v>
      </c>
      <c r="Q65" s="3"/>
      <c r="R65" s="3"/>
      <c r="S65" s="3"/>
    </row>
    <row r="66" spans="1:19" ht="43.2" x14ac:dyDescent="0.3">
      <c r="A66" t="s">
        <v>204</v>
      </c>
      <c r="B66" t="s">
        <v>205</v>
      </c>
      <c r="C66" t="s">
        <v>206</v>
      </c>
      <c r="D66" t="s">
        <v>794</v>
      </c>
      <c r="E66" t="s">
        <v>1726</v>
      </c>
      <c r="F66">
        <v>242</v>
      </c>
      <c r="G66" t="s">
        <v>1727</v>
      </c>
      <c r="I66" s="1" t="s">
        <v>1064</v>
      </c>
      <c r="J66" s="1">
        <v>340</v>
      </c>
      <c r="K66" s="2" t="s">
        <v>1190</v>
      </c>
      <c r="N66" s="8" t="s">
        <v>1308</v>
      </c>
      <c r="O66" s="3" t="s">
        <v>2498</v>
      </c>
      <c r="P66" s="3" t="s">
        <v>2499</v>
      </c>
      <c r="Q66" s="3"/>
      <c r="R66" s="3"/>
      <c r="S66" s="3"/>
    </row>
    <row r="67" spans="1:19" ht="28.8" x14ac:dyDescent="0.3">
      <c r="A67" t="s">
        <v>207</v>
      </c>
      <c r="B67" t="s">
        <v>208</v>
      </c>
      <c r="C67" t="s">
        <v>209</v>
      </c>
      <c r="D67" t="s">
        <v>795</v>
      </c>
      <c r="E67" t="s">
        <v>1728</v>
      </c>
      <c r="F67">
        <v>978</v>
      </c>
      <c r="G67" t="s">
        <v>1729</v>
      </c>
      <c r="I67" s="1" t="s">
        <v>1716</v>
      </c>
      <c r="J67" s="1">
        <v>191</v>
      </c>
      <c r="K67" s="2" t="s">
        <v>1717</v>
      </c>
      <c r="N67" s="8" t="s">
        <v>1289</v>
      </c>
      <c r="O67" s="3" t="s">
        <v>2500</v>
      </c>
      <c r="P67" s="3" t="s">
        <v>2501</v>
      </c>
      <c r="Q67" s="3"/>
      <c r="R67" s="3"/>
      <c r="S67" s="3"/>
    </row>
    <row r="68" spans="1:19" x14ac:dyDescent="0.3">
      <c r="A68" t="s">
        <v>210</v>
      </c>
      <c r="B68" t="s">
        <v>211</v>
      </c>
      <c r="C68" t="s">
        <v>212</v>
      </c>
      <c r="D68" t="s">
        <v>796</v>
      </c>
      <c r="E68" t="s">
        <v>1730</v>
      </c>
      <c r="F68">
        <v>978</v>
      </c>
      <c r="G68" t="s">
        <v>1731</v>
      </c>
      <c r="I68" s="1" t="s">
        <v>1066</v>
      </c>
      <c r="J68" s="1">
        <v>332</v>
      </c>
      <c r="K68" s="2" t="s">
        <v>1191</v>
      </c>
      <c r="N68" s="8" t="s">
        <v>1322</v>
      </c>
      <c r="O68" s="3" t="s">
        <v>2502</v>
      </c>
      <c r="P68" s="3" t="s">
        <v>2503</v>
      </c>
      <c r="Q68" s="3"/>
      <c r="R68" s="3"/>
      <c r="S68" s="3"/>
    </row>
    <row r="69" spans="1:19" x14ac:dyDescent="0.3">
      <c r="A69" t="s">
        <v>222</v>
      </c>
      <c r="B69" t="s">
        <v>223</v>
      </c>
      <c r="C69" t="s">
        <v>224</v>
      </c>
      <c r="D69" t="s">
        <v>800</v>
      </c>
      <c r="E69" t="s">
        <v>1738</v>
      </c>
      <c r="F69">
        <v>950</v>
      </c>
      <c r="G69" t="s">
        <v>1739</v>
      </c>
      <c r="I69" s="1" t="s">
        <v>1067</v>
      </c>
      <c r="J69" s="1">
        <v>348</v>
      </c>
      <c r="K69" s="2" t="s">
        <v>1192</v>
      </c>
      <c r="N69" s="8" t="s">
        <v>1332</v>
      </c>
      <c r="O69" s="3" t="s">
        <v>2504</v>
      </c>
      <c r="P69" s="3" t="s">
        <v>2505</v>
      </c>
      <c r="Q69" s="3"/>
      <c r="R69" s="3"/>
      <c r="S69" s="3"/>
    </row>
    <row r="70" spans="1:19" ht="28.8" x14ac:dyDescent="0.3">
      <c r="A70" t="s">
        <v>225</v>
      </c>
      <c r="B70" t="s">
        <v>226</v>
      </c>
      <c r="C70" t="s">
        <v>227</v>
      </c>
      <c r="D70" t="s">
        <v>801</v>
      </c>
      <c r="E70" t="s">
        <v>1740</v>
      </c>
      <c r="F70">
        <v>270</v>
      </c>
      <c r="G70" t="s">
        <v>1741</v>
      </c>
      <c r="I70" s="1" t="s">
        <v>1068</v>
      </c>
      <c r="J70" s="1">
        <v>360</v>
      </c>
      <c r="K70" s="2" t="s">
        <v>1193</v>
      </c>
      <c r="N70" s="8" t="s">
        <v>1337</v>
      </c>
      <c r="O70" s="3" t="s">
        <v>2506</v>
      </c>
      <c r="P70" s="3" t="s">
        <v>2507</v>
      </c>
      <c r="Q70" s="3"/>
      <c r="R70" s="3"/>
      <c r="S70" s="3"/>
    </row>
    <row r="71" spans="1:19" x14ac:dyDescent="0.3">
      <c r="A71" t="s">
        <v>228</v>
      </c>
      <c r="B71" t="s">
        <v>229</v>
      </c>
      <c r="C71" t="s">
        <v>230</v>
      </c>
      <c r="D71" t="s">
        <v>802</v>
      </c>
      <c r="E71" t="s">
        <v>1742</v>
      </c>
      <c r="F71">
        <v>981</v>
      </c>
      <c r="G71" t="s">
        <v>1743</v>
      </c>
      <c r="I71" s="1" t="s">
        <v>1069</v>
      </c>
      <c r="J71" s="1">
        <v>376</v>
      </c>
      <c r="K71" s="2" t="s">
        <v>1194</v>
      </c>
      <c r="N71" s="8" t="s">
        <v>1319</v>
      </c>
      <c r="O71" s="3" t="s">
        <v>2508</v>
      </c>
      <c r="P71" s="3" t="s">
        <v>2509</v>
      </c>
      <c r="Q71" s="3"/>
      <c r="R71" s="3"/>
      <c r="S71" s="3"/>
    </row>
    <row r="72" spans="1:19" ht="28.8" x14ac:dyDescent="0.3">
      <c r="A72" s="3" t="s">
        <v>584</v>
      </c>
      <c r="B72" t="s">
        <v>585</v>
      </c>
      <c r="C72" t="s">
        <v>586</v>
      </c>
      <c r="D72" t="s">
        <v>925</v>
      </c>
      <c r="I72" s="1" t="s">
        <v>1195</v>
      </c>
      <c r="J72" s="1">
        <v>0</v>
      </c>
      <c r="K72" s="2" t="s">
        <v>1196</v>
      </c>
      <c r="N72" s="8" t="s">
        <v>1320</v>
      </c>
      <c r="O72" s="3" t="s">
        <v>2510</v>
      </c>
      <c r="P72" s="3" t="s">
        <v>2511</v>
      </c>
      <c r="Q72" s="3"/>
      <c r="R72" s="3"/>
      <c r="S72" s="3"/>
    </row>
    <row r="73" spans="1:19" x14ac:dyDescent="0.3">
      <c r="A73" t="s">
        <v>234</v>
      </c>
      <c r="B73" t="s">
        <v>235</v>
      </c>
      <c r="C73" t="s">
        <v>236</v>
      </c>
      <c r="D73" t="s">
        <v>804</v>
      </c>
      <c r="E73" t="s">
        <v>1746</v>
      </c>
      <c r="F73">
        <v>936</v>
      </c>
      <c r="G73" t="s">
        <v>1747</v>
      </c>
      <c r="I73" s="1" t="s">
        <v>1070</v>
      </c>
      <c r="J73" s="1">
        <v>356</v>
      </c>
      <c r="K73" s="2" t="s">
        <v>1197</v>
      </c>
      <c r="N73" s="8" t="s">
        <v>1316</v>
      </c>
      <c r="O73" s="3" t="s">
        <v>2512</v>
      </c>
      <c r="P73" s="3" t="s">
        <v>2513</v>
      </c>
      <c r="Q73" s="3"/>
      <c r="R73" s="3"/>
      <c r="S73" s="3"/>
    </row>
    <row r="74" spans="1:19" ht="43.2" x14ac:dyDescent="0.3">
      <c r="A74" t="s">
        <v>237</v>
      </c>
      <c r="B74" t="s">
        <v>238</v>
      </c>
      <c r="C74" t="s">
        <v>239</v>
      </c>
      <c r="D74" t="s">
        <v>805</v>
      </c>
      <c r="E74" t="s">
        <v>1750</v>
      </c>
      <c r="F74">
        <v>292</v>
      </c>
      <c r="G74" t="s">
        <v>1751</v>
      </c>
      <c r="I74" s="1" t="s">
        <v>1071</v>
      </c>
      <c r="J74" s="1">
        <v>368</v>
      </c>
      <c r="K74" s="2" t="s">
        <v>1072</v>
      </c>
      <c r="N74" s="8">
        <v>7103</v>
      </c>
      <c r="O74" s="3" t="s">
        <v>2529</v>
      </c>
      <c r="P74" s="3" t="s">
        <v>2530</v>
      </c>
      <c r="Q74" s="3"/>
      <c r="R74" s="3"/>
      <c r="S74" s="3"/>
    </row>
    <row r="75" spans="1:19" x14ac:dyDescent="0.3">
      <c r="A75" t="s">
        <v>240</v>
      </c>
      <c r="B75" t="s">
        <v>241</v>
      </c>
      <c r="C75" t="s">
        <v>242</v>
      </c>
      <c r="D75" t="s">
        <v>806</v>
      </c>
      <c r="E75" t="s">
        <v>1754</v>
      </c>
      <c r="F75">
        <v>978</v>
      </c>
      <c r="G75" t="s">
        <v>1755</v>
      </c>
      <c r="I75" s="1" t="s">
        <v>1073</v>
      </c>
      <c r="J75" s="1">
        <v>364</v>
      </c>
      <c r="K75" s="2" t="s">
        <v>1198</v>
      </c>
      <c r="N75" s="3"/>
      <c r="O75" s="3"/>
      <c r="P75" s="3"/>
      <c r="Q75" s="3"/>
      <c r="R75" s="3"/>
      <c r="S75" s="3"/>
    </row>
    <row r="76" spans="1:19" x14ac:dyDescent="0.3">
      <c r="A76" t="s">
        <v>246</v>
      </c>
      <c r="B76" t="s">
        <v>247</v>
      </c>
      <c r="C76" t="s">
        <v>248</v>
      </c>
      <c r="D76" t="s">
        <v>808</v>
      </c>
      <c r="E76" t="s">
        <v>1758</v>
      </c>
      <c r="F76">
        <v>951</v>
      </c>
      <c r="G76" t="s">
        <v>1759</v>
      </c>
      <c r="I76" s="1" t="s">
        <v>1074</v>
      </c>
      <c r="J76" s="1">
        <v>352</v>
      </c>
      <c r="K76" s="2" t="s">
        <v>1075</v>
      </c>
      <c r="N76" s="3"/>
      <c r="O76" s="3"/>
      <c r="P76" s="3"/>
      <c r="Q76" s="3"/>
      <c r="R76" s="3"/>
      <c r="S76" s="3"/>
    </row>
    <row r="77" spans="1:19" x14ac:dyDescent="0.3">
      <c r="A77" t="s">
        <v>243</v>
      </c>
      <c r="B77" t="s">
        <v>244</v>
      </c>
      <c r="C77" t="s">
        <v>245</v>
      </c>
      <c r="D77" t="s">
        <v>807</v>
      </c>
      <c r="E77" t="s">
        <v>1756</v>
      </c>
      <c r="F77">
        <v>208</v>
      </c>
      <c r="G77" t="s">
        <v>1757</v>
      </c>
      <c r="I77" s="1" t="s">
        <v>1199</v>
      </c>
      <c r="J77" s="1">
        <v>0</v>
      </c>
      <c r="K77" s="2" t="s">
        <v>1200</v>
      </c>
      <c r="N77" s="3"/>
      <c r="O77" s="3"/>
      <c r="P77" s="3"/>
    </row>
    <row r="78" spans="1:19" x14ac:dyDescent="0.3">
      <c r="A78" t="s">
        <v>249</v>
      </c>
      <c r="B78" t="s">
        <v>250</v>
      </c>
      <c r="C78" t="s">
        <v>251</v>
      </c>
      <c r="D78" t="s">
        <v>809</v>
      </c>
      <c r="E78" t="s">
        <v>1760</v>
      </c>
      <c r="F78">
        <v>978</v>
      </c>
      <c r="G78" t="s">
        <v>1761</v>
      </c>
      <c r="I78" s="1" t="s">
        <v>1076</v>
      </c>
      <c r="J78" s="1">
        <v>388</v>
      </c>
      <c r="K78" s="2" t="s">
        <v>1201</v>
      </c>
    </row>
    <row r="79" spans="1:19" x14ac:dyDescent="0.3">
      <c r="A79" t="s">
        <v>252</v>
      </c>
      <c r="B79" t="s">
        <v>253</v>
      </c>
      <c r="C79" t="s">
        <v>254</v>
      </c>
      <c r="D79" t="s">
        <v>810</v>
      </c>
      <c r="E79" t="s">
        <v>1764</v>
      </c>
      <c r="F79">
        <v>840</v>
      </c>
      <c r="G79" t="s">
        <v>1765</v>
      </c>
      <c r="I79" s="1" t="s">
        <v>1077</v>
      </c>
      <c r="J79" s="1">
        <v>400</v>
      </c>
      <c r="K79" s="2" t="s">
        <v>1202</v>
      </c>
    </row>
    <row r="80" spans="1:19" x14ac:dyDescent="0.3">
      <c r="A80" t="s">
        <v>255</v>
      </c>
      <c r="B80" t="s">
        <v>256</v>
      </c>
      <c r="C80" t="s">
        <v>257</v>
      </c>
      <c r="D80" t="s">
        <v>811</v>
      </c>
      <c r="E80" t="s">
        <v>1766</v>
      </c>
      <c r="F80">
        <v>320</v>
      </c>
      <c r="G80" t="s">
        <v>1767</v>
      </c>
      <c r="I80" s="1" t="s">
        <v>1078</v>
      </c>
      <c r="J80" s="1">
        <v>392</v>
      </c>
      <c r="K80" s="2" t="s">
        <v>1203</v>
      </c>
    </row>
    <row r="81" spans="1:11" x14ac:dyDescent="0.3">
      <c r="A81" t="s">
        <v>2085</v>
      </c>
      <c r="B81" t="s">
        <v>258</v>
      </c>
      <c r="C81" t="s">
        <v>259</v>
      </c>
      <c r="D81" t="s">
        <v>812</v>
      </c>
      <c r="E81" t="s">
        <v>1768</v>
      </c>
      <c r="F81">
        <v>0</v>
      </c>
      <c r="G81" t="s">
        <v>1769</v>
      </c>
      <c r="I81" s="1" t="s">
        <v>1079</v>
      </c>
      <c r="J81" s="1">
        <v>404</v>
      </c>
      <c r="K81" s="2" t="s">
        <v>1204</v>
      </c>
    </row>
    <row r="82" spans="1:11" x14ac:dyDescent="0.3">
      <c r="A82" t="s">
        <v>260</v>
      </c>
      <c r="B82" t="s">
        <v>261</v>
      </c>
      <c r="C82" t="s">
        <v>262</v>
      </c>
      <c r="D82" t="s">
        <v>813</v>
      </c>
      <c r="E82" t="s">
        <v>1770</v>
      </c>
      <c r="F82">
        <v>324</v>
      </c>
      <c r="G82" t="s">
        <v>1771</v>
      </c>
      <c r="I82" s="1" t="s">
        <v>1080</v>
      </c>
      <c r="J82" s="1">
        <v>417</v>
      </c>
      <c r="K82" s="2" t="s">
        <v>1205</v>
      </c>
    </row>
    <row r="83" spans="1:11" x14ac:dyDescent="0.3">
      <c r="A83" t="s">
        <v>188</v>
      </c>
      <c r="B83" t="s">
        <v>189</v>
      </c>
      <c r="C83" t="s">
        <v>190</v>
      </c>
      <c r="D83" t="s">
        <v>788</v>
      </c>
      <c r="E83" t="s">
        <v>1712</v>
      </c>
      <c r="F83">
        <v>950</v>
      </c>
      <c r="G83" t="s">
        <v>1713</v>
      </c>
      <c r="I83" s="1" t="s">
        <v>1748</v>
      </c>
      <c r="J83" s="1">
        <v>116</v>
      </c>
      <c r="K83" s="2" t="s">
        <v>1749</v>
      </c>
    </row>
    <row r="84" spans="1:11" x14ac:dyDescent="0.3">
      <c r="A84" t="s">
        <v>263</v>
      </c>
      <c r="B84" t="s">
        <v>264</v>
      </c>
      <c r="C84" t="s">
        <v>265</v>
      </c>
      <c r="D84" t="s">
        <v>814</v>
      </c>
      <c r="E84" t="s">
        <v>1772</v>
      </c>
      <c r="F84">
        <v>952</v>
      </c>
      <c r="G84" t="s">
        <v>1773</v>
      </c>
      <c r="I84" s="1" t="s">
        <v>1752</v>
      </c>
      <c r="J84" s="1">
        <v>174</v>
      </c>
      <c r="K84" s="2" t="s">
        <v>1753</v>
      </c>
    </row>
    <row r="85" spans="1:11" x14ac:dyDescent="0.3">
      <c r="A85" t="s">
        <v>266</v>
      </c>
      <c r="B85" t="s">
        <v>267</v>
      </c>
      <c r="C85" t="s">
        <v>268</v>
      </c>
      <c r="D85" t="s">
        <v>815</v>
      </c>
      <c r="E85" t="s">
        <v>1774</v>
      </c>
      <c r="F85">
        <v>328</v>
      </c>
      <c r="G85" t="s">
        <v>1775</v>
      </c>
      <c r="I85" s="1" t="s">
        <v>1083</v>
      </c>
      <c r="J85" s="1">
        <v>408</v>
      </c>
      <c r="K85" s="2" t="s">
        <v>1208</v>
      </c>
    </row>
    <row r="86" spans="1:11" x14ac:dyDescent="0.3">
      <c r="A86" t="s">
        <v>213</v>
      </c>
      <c r="B86" t="s">
        <v>214</v>
      </c>
      <c r="C86" t="s">
        <v>215</v>
      </c>
      <c r="D86" t="s">
        <v>797</v>
      </c>
      <c r="E86" t="s">
        <v>1732</v>
      </c>
      <c r="F86">
        <v>978</v>
      </c>
      <c r="G86" t="s">
        <v>1733</v>
      </c>
      <c r="I86" s="1" t="s">
        <v>1084</v>
      </c>
      <c r="J86" s="1">
        <v>410</v>
      </c>
      <c r="K86" s="2" t="s">
        <v>1209</v>
      </c>
    </row>
    <row r="87" spans="1:11" x14ac:dyDescent="0.3">
      <c r="A87" t="s">
        <v>269</v>
      </c>
      <c r="B87" t="s">
        <v>270</v>
      </c>
      <c r="C87" t="s">
        <v>271</v>
      </c>
      <c r="D87" t="s">
        <v>816</v>
      </c>
      <c r="E87" t="s">
        <v>1776</v>
      </c>
      <c r="F87">
        <v>332</v>
      </c>
      <c r="G87" t="s">
        <v>1777</v>
      </c>
      <c r="I87" s="1" t="s">
        <v>1085</v>
      </c>
      <c r="J87" s="1">
        <v>414</v>
      </c>
      <c r="K87" s="2" t="s">
        <v>2086</v>
      </c>
    </row>
    <row r="88" spans="1:11" x14ac:dyDescent="0.3">
      <c r="A88" t="s">
        <v>276</v>
      </c>
      <c r="B88" t="s">
        <v>277</v>
      </c>
      <c r="C88" t="s">
        <v>278</v>
      </c>
      <c r="D88" t="s">
        <v>819</v>
      </c>
      <c r="E88" t="s">
        <v>1778</v>
      </c>
      <c r="F88">
        <v>340</v>
      </c>
      <c r="G88" t="s">
        <v>1779</v>
      </c>
      <c r="I88" s="1" t="s">
        <v>1762</v>
      </c>
      <c r="J88" s="1">
        <v>136</v>
      </c>
      <c r="K88" s="2" t="s">
        <v>1763</v>
      </c>
    </row>
    <row r="89" spans="1:11" x14ac:dyDescent="0.3">
      <c r="A89" t="s">
        <v>703</v>
      </c>
      <c r="B89" t="s">
        <v>130</v>
      </c>
      <c r="C89" t="s">
        <v>131</v>
      </c>
      <c r="D89" t="s">
        <v>767</v>
      </c>
      <c r="E89" t="s">
        <v>1780</v>
      </c>
      <c r="F89">
        <v>344</v>
      </c>
      <c r="G89" t="s">
        <v>1781</v>
      </c>
      <c r="I89" s="1" t="s">
        <v>1087</v>
      </c>
      <c r="J89" s="1">
        <v>398</v>
      </c>
      <c r="K89" s="2" t="s">
        <v>1211</v>
      </c>
    </row>
    <row r="90" spans="1:11" x14ac:dyDescent="0.3">
      <c r="A90" t="s">
        <v>279</v>
      </c>
      <c r="B90" t="s">
        <v>280</v>
      </c>
      <c r="C90" t="s">
        <v>281</v>
      </c>
      <c r="D90" t="s">
        <v>820</v>
      </c>
      <c r="E90" t="s">
        <v>1782</v>
      </c>
      <c r="F90">
        <v>348</v>
      </c>
      <c r="G90" t="s">
        <v>1783</v>
      </c>
      <c r="I90" s="1" t="s">
        <v>1088</v>
      </c>
      <c r="J90" s="1">
        <v>418</v>
      </c>
      <c r="K90" s="2" t="s">
        <v>1212</v>
      </c>
    </row>
    <row r="91" spans="1:11" x14ac:dyDescent="0.3">
      <c r="A91" t="s">
        <v>299</v>
      </c>
      <c r="B91" t="s">
        <v>300</v>
      </c>
      <c r="C91" t="s">
        <v>301</v>
      </c>
      <c r="D91" t="s">
        <v>827</v>
      </c>
      <c r="E91" t="s">
        <v>1796</v>
      </c>
      <c r="F91">
        <v>0</v>
      </c>
      <c r="G91" t="s">
        <v>1797</v>
      </c>
      <c r="I91" s="1" t="s">
        <v>1089</v>
      </c>
      <c r="J91" s="1">
        <v>422</v>
      </c>
      <c r="K91" s="2" t="s">
        <v>1213</v>
      </c>
    </row>
    <row r="92" spans="1:11" x14ac:dyDescent="0.3">
      <c r="A92" s="3" t="s">
        <v>134</v>
      </c>
      <c r="B92" s="3" t="s">
        <v>135</v>
      </c>
      <c r="C92" s="3" t="s">
        <v>136</v>
      </c>
      <c r="D92" s="3" t="s">
        <v>769</v>
      </c>
      <c r="E92" s="3" t="s">
        <v>1676</v>
      </c>
      <c r="F92" s="3">
        <v>36</v>
      </c>
      <c r="G92" s="3" t="s">
        <v>1677</v>
      </c>
      <c r="I92" s="1" t="s">
        <v>1090</v>
      </c>
      <c r="J92" s="1">
        <v>144</v>
      </c>
      <c r="K92" s="2" t="s">
        <v>1214</v>
      </c>
    </row>
    <row r="93" spans="1:11" x14ac:dyDescent="0.3">
      <c r="A93" t="s">
        <v>2077</v>
      </c>
      <c r="B93" t="s">
        <v>202</v>
      </c>
      <c r="C93" t="s">
        <v>203</v>
      </c>
      <c r="D93" t="s">
        <v>793</v>
      </c>
      <c r="E93" t="s">
        <v>1724</v>
      </c>
      <c r="F93">
        <v>208</v>
      </c>
      <c r="G93" t="s">
        <v>1725</v>
      </c>
      <c r="I93" s="1" t="s">
        <v>1091</v>
      </c>
      <c r="J93" s="1">
        <v>430</v>
      </c>
      <c r="K93" s="2" t="s">
        <v>1215</v>
      </c>
    </row>
    <row r="94" spans="1:11" x14ac:dyDescent="0.3">
      <c r="A94" t="s">
        <v>272</v>
      </c>
      <c r="B94" t="s">
        <v>273</v>
      </c>
      <c r="C94" t="s">
        <v>274</v>
      </c>
      <c r="D94" t="s">
        <v>817</v>
      </c>
      <c r="I94" s="1" t="s">
        <v>1092</v>
      </c>
      <c r="J94" s="1">
        <v>426</v>
      </c>
      <c r="K94" s="2" t="s">
        <v>1093</v>
      </c>
    </row>
    <row r="95" spans="1:11" x14ac:dyDescent="0.3">
      <c r="A95" s="3" t="s">
        <v>137</v>
      </c>
      <c r="B95" s="3" t="s">
        <v>138</v>
      </c>
      <c r="C95" s="3" t="s">
        <v>139</v>
      </c>
      <c r="D95" s="3" t="s">
        <v>770</v>
      </c>
      <c r="E95" s="3" t="s">
        <v>1678</v>
      </c>
      <c r="F95" s="3">
        <v>36</v>
      </c>
      <c r="G95" s="3" t="s">
        <v>1679</v>
      </c>
      <c r="I95" s="1" t="s">
        <v>1094</v>
      </c>
      <c r="J95" s="1">
        <v>434</v>
      </c>
      <c r="K95" s="2" t="s">
        <v>1216</v>
      </c>
    </row>
    <row r="96" spans="1:11" x14ac:dyDescent="0.3">
      <c r="A96" t="s">
        <v>465</v>
      </c>
      <c r="B96" t="s">
        <v>466</v>
      </c>
      <c r="C96" t="s">
        <v>467</v>
      </c>
      <c r="D96" t="s">
        <v>884</v>
      </c>
      <c r="E96" t="s">
        <v>1913</v>
      </c>
      <c r="F96">
        <v>840</v>
      </c>
      <c r="G96" t="s">
        <v>1914</v>
      </c>
      <c r="I96" s="1" t="s">
        <v>1095</v>
      </c>
      <c r="J96" s="1">
        <v>504</v>
      </c>
      <c r="K96" s="2" t="s">
        <v>1217</v>
      </c>
    </row>
    <row r="97" spans="1:11" x14ac:dyDescent="0.3">
      <c r="A97" t="s">
        <v>386</v>
      </c>
      <c r="B97" t="s">
        <v>387</v>
      </c>
      <c r="C97" t="s">
        <v>388</v>
      </c>
      <c r="D97" t="s">
        <v>857</v>
      </c>
      <c r="E97" t="s">
        <v>1858</v>
      </c>
      <c r="F97">
        <v>840</v>
      </c>
      <c r="G97" t="s">
        <v>1859</v>
      </c>
      <c r="I97" s="1" t="s">
        <v>1096</v>
      </c>
      <c r="J97" s="1">
        <v>498</v>
      </c>
      <c r="K97" s="2" t="s">
        <v>1218</v>
      </c>
    </row>
    <row r="98" spans="1:11" x14ac:dyDescent="0.3">
      <c r="A98" t="s">
        <v>462</v>
      </c>
      <c r="B98" t="s">
        <v>463</v>
      </c>
      <c r="C98" t="s">
        <v>464</v>
      </c>
      <c r="D98" t="s">
        <v>883</v>
      </c>
      <c r="I98" s="1" t="s">
        <v>1097</v>
      </c>
      <c r="J98" s="1">
        <v>969</v>
      </c>
      <c r="K98" s="2" t="s">
        <v>1219</v>
      </c>
    </row>
    <row r="99" spans="1:11" x14ac:dyDescent="0.3">
      <c r="A99" s="3" t="s">
        <v>115</v>
      </c>
      <c r="B99" s="3" t="s">
        <v>116</v>
      </c>
      <c r="C99" s="3" t="s">
        <v>117</v>
      </c>
      <c r="D99" s="3" t="s">
        <v>762</v>
      </c>
      <c r="E99" s="3" t="s">
        <v>1086</v>
      </c>
      <c r="F99" s="3">
        <v>136</v>
      </c>
      <c r="G99" s="3" t="s">
        <v>1210</v>
      </c>
      <c r="I99" s="1" t="s">
        <v>367</v>
      </c>
      <c r="J99" s="1">
        <v>807</v>
      </c>
      <c r="K99" s="2" t="s">
        <v>1098</v>
      </c>
    </row>
    <row r="100" spans="1:11" x14ac:dyDescent="0.3">
      <c r="A100" t="s">
        <v>575</v>
      </c>
      <c r="B100" t="s">
        <v>576</v>
      </c>
      <c r="C100" t="s">
        <v>577</v>
      </c>
      <c r="D100" t="s">
        <v>922</v>
      </c>
      <c r="E100" t="s">
        <v>1986</v>
      </c>
      <c r="F100">
        <v>90</v>
      </c>
      <c r="G100" t="s">
        <v>1987</v>
      </c>
      <c r="I100" s="1" t="s">
        <v>1099</v>
      </c>
      <c r="J100" s="1">
        <v>104</v>
      </c>
      <c r="K100" s="2" t="s">
        <v>1220</v>
      </c>
    </row>
    <row r="101" spans="1:11" x14ac:dyDescent="0.3">
      <c r="A101" t="s">
        <v>602</v>
      </c>
      <c r="B101" t="s">
        <v>603</v>
      </c>
      <c r="C101" t="s">
        <v>604</v>
      </c>
      <c r="D101" t="s">
        <v>931</v>
      </c>
      <c r="I101" s="1" t="s">
        <v>1100</v>
      </c>
      <c r="J101" s="1">
        <v>496</v>
      </c>
      <c r="K101" s="2" t="s">
        <v>1221</v>
      </c>
    </row>
    <row r="102" spans="1:11" x14ac:dyDescent="0.3">
      <c r="A102" t="s">
        <v>648</v>
      </c>
      <c r="B102" t="s">
        <v>649</v>
      </c>
      <c r="C102" t="s">
        <v>650</v>
      </c>
      <c r="D102" t="s">
        <v>948</v>
      </c>
      <c r="E102" t="s">
        <v>2030</v>
      </c>
      <c r="F102">
        <v>840</v>
      </c>
      <c r="G102" t="s">
        <v>2031</v>
      </c>
      <c r="I102" s="1" t="s">
        <v>1101</v>
      </c>
      <c r="J102" s="1">
        <v>446</v>
      </c>
      <c r="K102" s="2" t="s">
        <v>1272</v>
      </c>
    </row>
    <row r="103" spans="1:11" x14ac:dyDescent="0.3">
      <c r="A103" s="3" t="s">
        <v>86</v>
      </c>
      <c r="B103" s="3" t="s">
        <v>87</v>
      </c>
      <c r="C103" s="3" t="s">
        <v>88</v>
      </c>
      <c r="D103" s="3" t="s">
        <v>752</v>
      </c>
      <c r="E103" s="3" t="s">
        <v>1650</v>
      </c>
      <c r="F103" s="3">
        <v>840</v>
      </c>
      <c r="G103" s="3" t="s">
        <v>1651</v>
      </c>
      <c r="I103" s="1" t="s">
        <v>1222</v>
      </c>
      <c r="J103" s="1">
        <v>478</v>
      </c>
      <c r="K103" s="2" t="s">
        <v>1223</v>
      </c>
    </row>
    <row r="104" spans="1:11" x14ac:dyDescent="0.3">
      <c r="A104" t="s">
        <v>683</v>
      </c>
      <c r="B104" t="s">
        <v>684</v>
      </c>
      <c r="C104" t="s">
        <v>685</v>
      </c>
      <c r="D104" t="s">
        <v>960</v>
      </c>
      <c r="E104" t="s">
        <v>2054</v>
      </c>
      <c r="F104">
        <v>840</v>
      </c>
      <c r="G104" t="s">
        <v>2055</v>
      </c>
      <c r="I104" s="1" t="s">
        <v>1102</v>
      </c>
      <c r="J104" s="1">
        <v>480</v>
      </c>
      <c r="K104" s="2" t="s">
        <v>1224</v>
      </c>
    </row>
    <row r="105" spans="1:11" x14ac:dyDescent="0.3">
      <c r="A105" t="s">
        <v>686</v>
      </c>
      <c r="B105" t="s">
        <v>687</v>
      </c>
      <c r="C105" t="s">
        <v>688</v>
      </c>
      <c r="D105" t="s">
        <v>961</v>
      </c>
      <c r="I105" s="1" t="s">
        <v>1103</v>
      </c>
      <c r="J105" s="1">
        <v>462</v>
      </c>
      <c r="K105" s="2" t="s">
        <v>1225</v>
      </c>
    </row>
    <row r="106" spans="1:11" x14ac:dyDescent="0.3">
      <c r="A106" s="3" t="s">
        <v>2080</v>
      </c>
      <c r="B106" s="3" t="s">
        <v>3</v>
      </c>
      <c r="C106" s="3" t="s">
        <v>4</v>
      </c>
      <c r="D106" s="3" t="s">
        <v>724</v>
      </c>
      <c r="E106" s="3" t="s">
        <v>1043</v>
      </c>
      <c r="F106" s="3">
        <v>978</v>
      </c>
      <c r="G106" s="3" t="s">
        <v>1044</v>
      </c>
      <c r="I106" s="1" t="s">
        <v>1104</v>
      </c>
      <c r="J106" s="1">
        <v>454</v>
      </c>
      <c r="K106" s="2" t="s">
        <v>1105</v>
      </c>
    </row>
    <row r="107" spans="1:11" x14ac:dyDescent="0.3">
      <c r="A107" t="s">
        <v>285</v>
      </c>
      <c r="B107" t="s">
        <v>286</v>
      </c>
      <c r="C107" t="s">
        <v>287</v>
      </c>
      <c r="D107" t="s">
        <v>822</v>
      </c>
      <c r="E107" t="s">
        <v>1786</v>
      </c>
      <c r="F107">
        <v>356</v>
      </c>
      <c r="G107" t="s">
        <v>1787</v>
      </c>
      <c r="I107" s="1" t="s">
        <v>1106</v>
      </c>
      <c r="J107" s="1">
        <v>484</v>
      </c>
      <c r="K107" s="2" t="s">
        <v>1226</v>
      </c>
    </row>
    <row r="108" spans="1:11" x14ac:dyDescent="0.3">
      <c r="A108" t="s">
        <v>288</v>
      </c>
      <c r="B108" t="s">
        <v>289</v>
      </c>
      <c r="C108" t="s">
        <v>290</v>
      </c>
      <c r="D108" t="s">
        <v>823</v>
      </c>
      <c r="E108" t="s">
        <v>1788</v>
      </c>
      <c r="F108">
        <v>360</v>
      </c>
      <c r="G108" t="s">
        <v>1789</v>
      </c>
      <c r="I108" s="1" t="s">
        <v>1107</v>
      </c>
      <c r="J108" s="1">
        <v>458</v>
      </c>
      <c r="K108" s="2" t="s">
        <v>1227</v>
      </c>
    </row>
    <row r="109" spans="1:11" x14ac:dyDescent="0.3">
      <c r="A109" t="s">
        <v>293</v>
      </c>
      <c r="B109" t="s">
        <v>294</v>
      </c>
      <c r="C109" t="s">
        <v>295</v>
      </c>
      <c r="D109" t="s">
        <v>825</v>
      </c>
      <c r="E109" t="s">
        <v>1792</v>
      </c>
      <c r="F109">
        <v>368</v>
      </c>
      <c r="G109" t="s">
        <v>1793</v>
      </c>
      <c r="I109" s="1" t="s">
        <v>1108</v>
      </c>
      <c r="J109" s="1">
        <v>943</v>
      </c>
      <c r="K109" s="2" t="s">
        <v>1228</v>
      </c>
    </row>
    <row r="110" spans="1:11" x14ac:dyDescent="0.3">
      <c r="A110" t="s">
        <v>712</v>
      </c>
      <c r="B110" t="s">
        <v>291</v>
      </c>
      <c r="C110" t="s">
        <v>292</v>
      </c>
      <c r="D110" t="s">
        <v>824</v>
      </c>
      <c r="E110" t="s">
        <v>1790</v>
      </c>
      <c r="F110">
        <v>364</v>
      </c>
      <c r="G110" t="s">
        <v>1791</v>
      </c>
      <c r="I110" s="1" t="s">
        <v>1109</v>
      </c>
      <c r="J110" s="1">
        <v>516</v>
      </c>
      <c r="K110" s="2" t="s">
        <v>1229</v>
      </c>
    </row>
    <row r="111" spans="1:11" x14ac:dyDescent="0.3">
      <c r="A111" t="s">
        <v>296</v>
      </c>
      <c r="B111" t="s">
        <v>297</v>
      </c>
      <c r="C111" t="s">
        <v>298</v>
      </c>
      <c r="D111" t="s">
        <v>826</v>
      </c>
      <c r="E111" t="s">
        <v>1794</v>
      </c>
      <c r="F111">
        <v>978</v>
      </c>
      <c r="G111" t="s">
        <v>1795</v>
      </c>
      <c r="I111" s="1" t="s">
        <v>1110</v>
      </c>
      <c r="J111" s="1">
        <v>566</v>
      </c>
      <c r="K111" s="2" t="s">
        <v>1230</v>
      </c>
    </row>
    <row r="112" spans="1:11" x14ac:dyDescent="0.3">
      <c r="A112" t="s">
        <v>282</v>
      </c>
      <c r="B112" t="s">
        <v>283</v>
      </c>
      <c r="C112" t="s">
        <v>284</v>
      </c>
      <c r="D112" t="s">
        <v>821</v>
      </c>
      <c r="E112" t="s">
        <v>1784</v>
      </c>
      <c r="F112">
        <v>352</v>
      </c>
      <c r="G112" t="s">
        <v>1785</v>
      </c>
      <c r="I112" s="1" t="s">
        <v>1111</v>
      </c>
      <c r="J112" s="1">
        <v>558</v>
      </c>
      <c r="K112" s="2" t="s">
        <v>1231</v>
      </c>
    </row>
    <row r="113" spans="1:11" x14ac:dyDescent="0.3">
      <c r="A113" t="s">
        <v>302</v>
      </c>
      <c r="B113" t="s">
        <v>303</v>
      </c>
      <c r="C113" t="s">
        <v>304</v>
      </c>
      <c r="D113" t="s">
        <v>828</v>
      </c>
      <c r="E113" t="s">
        <v>1798</v>
      </c>
      <c r="F113">
        <v>376</v>
      </c>
      <c r="G113" t="s">
        <v>1799</v>
      </c>
      <c r="I113" s="1" t="s">
        <v>1112</v>
      </c>
      <c r="J113" s="1">
        <v>578</v>
      </c>
      <c r="K113" s="2" t="s">
        <v>1232</v>
      </c>
    </row>
    <row r="114" spans="1:11" x14ac:dyDescent="0.3">
      <c r="A114" t="s">
        <v>305</v>
      </c>
      <c r="B114" t="s">
        <v>306</v>
      </c>
      <c r="C114" t="s">
        <v>307</v>
      </c>
      <c r="D114" t="s">
        <v>829</v>
      </c>
      <c r="E114" t="s">
        <v>1800</v>
      </c>
      <c r="F114">
        <v>978</v>
      </c>
      <c r="G114" t="s">
        <v>1801</v>
      </c>
      <c r="I114" s="1" t="s">
        <v>1113</v>
      </c>
      <c r="J114" s="1">
        <v>524</v>
      </c>
      <c r="K114" s="2" t="s">
        <v>1233</v>
      </c>
    </row>
    <row r="115" spans="1:11" x14ac:dyDescent="0.3">
      <c r="A115" t="s">
        <v>308</v>
      </c>
      <c r="B115" t="s">
        <v>309</v>
      </c>
      <c r="C115" t="s">
        <v>310</v>
      </c>
      <c r="D115" t="s">
        <v>830</v>
      </c>
      <c r="E115" t="s">
        <v>1802</v>
      </c>
      <c r="F115">
        <v>388</v>
      </c>
      <c r="G115" t="s">
        <v>1803</v>
      </c>
      <c r="I115" s="1" t="s">
        <v>1114</v>
      </c>
      <c r="J115" s="1">
        <v>554</v>
      </c>
      <c r="K115" s="2" t="s">
        <v>1234</v>
      </c>
    </row>
    <row r="116" spans="1:11" x14ac:dyDescent="0.3">
      <c r="A116" t="s">
        <v>311</v>
      </c>
      <c r="B116" t="s">
        <v>312</v>
      </c>
      <c r="C116" t="s">
        <v>313</v>
      </c>
      <c r="D116" t="s">
        <v>831</v>
      </c>
      <c r="E116" t="s">
        <v>1804</v>
      </c>
      <c r="F116">
        <v>392</v>
      </c>
      <c r="G116" t="s">
        <v>1805</v>
      </c>
      <c r="I116" s="1" t="s">
        <v>1115</v>
      </c>
      <c r="J116" s="1">
        <v>512</v>
      </c>
      <c r="K116" s="2" t="s">
        <v>1235</v>
      </c>
    </row>
    <row r="117" spans="1:11" x14ac:dyDescent="0.3">
      <c r="A117" t="s">
        <v>314</v>
      </c>
      <c r="B117" t="s">
        <v>315</v>
      </c>
      <c r="C117" t="s">
        <v>316</v>
      </c>
      <c r="D117" t="s">
        <v>832</v>
      </c>
      <c r="E117" t="s">
        <v>1806</v>
      </c>
      <c r="F117">
        <v>0</v>
      </c>
      <c r="G117" t="s">
        <v>1807</v>
      </c>
      <c r="I117" s="1" t="s">
        <v>1116</v>
      </c>
      <c r="J117" s="1">
        <v>590</v>
      </c>
      <c r="K117" s="2" t="s">
        <v>2073</v>
      </c>
    </row>
    <row r="118" spans="1:11" x14ac:dyDescent="0.3">
      <c r="A118" t="s">
        <v>317</v>
      </c>
      <c r="B118" t="s">
        <v>318</v>
      </c>
      <c r="C118" t="s">
        <v>319</v>
      </c>
      <c r="D118" t="s">
        <v>833</v>
      </c>
      <c r="E118" t="s">
        <v>1808</v>
      </c>
      <c r="F118">
        <v>400</v>
      </c>
      <c r="G118" t="s">
        <v>1809</v>
      </c>
      <c r="I118" s="1" t="s">
        <v>1117</v>
      </c>
      <c r="J118" s="1">
        <v>604</v>
      </c>
      <c r="K118" s="2" t="s">
        <v>1118</v>
      </c>
    </row>
    <row r="119" spans="1:11" x14ac:dyDescent="0.3">
      <c r="A119" t="s">
        <v>320</v>
      </c>
      <c r="B119" t="s">
        <v>321</v>
      </c>
      <c r="C119" t="s">
        <v>322</v>
      </c>
      <c r="D119" t="s">
        <v>834</v>
      </c>
      <c r="E119" t="s">
        <v>1810</v>
      </c>
      <c r="F119">
        <v>398</v>
      </c>
      <c r="G119" t="s">
        <v>1811</v>
      </c>
      <c r="I119" s="1" t="s">
        <v>1119</v>
      </c>
      <c r="J119" s="1">
        <v>598</v>
      </c>
      <c r="K119" s="2" t="s">
        <v>2078</v>
      </c>
    </row>
    <row r="120" spans="1:11" x14ac:dyDescent="0.3">
      <c r="A120" t="s">
        <v>323</v>
      </c>
      <c r="B120" t="s">
        <v>324</v>
      </c>
      <c r="C120" t="s">
        <v>325</v>
      </c>
      <c r="D120" t="s">
        <v>835</v>
      </c>
      <c r="E120" t="s">
        <v>1812</v>
      </c>
      <c r="F120">
        <v>404</v>
      </c>
      <c r="G120" t="s">
        <v>1813</v>
      </c>
      <c r="I120" s="1" t="s">
        <v>1120</v>
      </c>
      <c r="J120" s="1">
        <v>608</v>
      </c>
      <c r="K120" s="2" t="s">
        <v>1236</v>
      </c>
    </row>
    <row r="121" spans="1:11" x14ac:dyDescent="0.3">
      <c r="A121" t="s">
        <v>326</v>
      </c>
      <c r="B121" t="s">
        <v>327</v>
      </c>
      <c r="C121" t="s">
        <v>328</v>
      </c>
      <c r="D121" t="s">
        <v>836</v>
      </c>
      <c r="I121" s="1" t="s">
        <v>1121</v>
      </c>
      <c r="J121" s="1">
        <v>586</v>
      </c>
      <c r="K121" s="2" t="s">
        <v>1237</v>
      </c>
    </row>
    <row r="122" spans="1:11" x14ac:dyDescent="0.3">
      <c r="A122" t="s">
        <v>1273</v>
      </c>
      <c r="B122" t="s">
        <v>1274</v>
      </c>
      <c r="C122" t="s">
        <v>1275</v>
      </c>
      <c r="D122" t="s">
        <v>1179</v>
      </c>
      <c r="E122" t="s">
        <v>1818</v>
      </c>
      <c r="F122">
        <v>978</v>
      </c>
      <c r="G122" t="s">
        <v>1819</v>
      </c>
      <c r="I122" s="1" t="s">
        <v>1122</v>
      </c>
      <c r="J122" s="1">
        <v>985</v>
      </c>
      <c r="K122" s="2" t="s">
        <v>1238</v>
      </c>
    </row>
    <row r="123" spans="1:11" x14ac:dyDescent="0.3">
      <c r="A123" t="s">
        <v>2089</v>
      </c>
      <c r="B123" t="s">
        <v>335</v>
      </c>
      <c r="C123" t="s">
        <v>336</v>
      </c>
      <c r="D123" t="s">
        <v>839</v>
      </c>
      <c r="E123" t="s">
        <v>1820</v>
      </c>
      <c r="F123">
        <v>414</v>
      </c>
      <c r="G123" t="s">
        <v>2086</v>
      </c>
      <c r="I123" s="1" t="s">
        <v>1123</v>
      </c>
      <c r="J123" s="1">
        <v>600</v>
      </c>
      <c r="K123" s="2" t="s">
        <v>1124</v>
      </c>
    </row>
    <row r="124" spans="1:11" x14ac:dyDescent="0.3">
      <c r="A124" t="s">
        <v>348</v>
      </c>
      <c r="B124" t="s">
        <v>349</v>
      </c>
      <c r="C124" t="s">
        <v>350</v>
      </c>
      <c r="D124" t="s">
        <v>844</v>
      </c>
      <c r="E124" t="s">
        <v>1829</v>
      </c>
      <c r="F124">
        <v>426</v>
      </c>
      <c r="G124" t="s">
        <v>1830</v>
      </c>
      <c r="I124" s="1" t="s">
        <v>1125</v>
      </c>
      <c r="J124" s="1">
        <v>634</v>
      </c>
      <c r="K124" s="2" t="s">
        <v>2087</v>
      </c>
    </row>
    <row r="125" spans="1:11" x14ac:dyDescent="0.3">
      <c r="A125" t="s">
        <v>342</v>
      </c>
      <c r="B125" t="s">
        <v>343</v>
      </c>
      <c r="C125" t="s">
        <v>344</v>
      </c>
      <c r="D125" t="s">
        <v>842</v>
      </c>
      <c r="E125" t="s">
        <v>1825</v>
      </c>
      <c r="F125">
        <v>978</v>
      </c>
      <c r="G125" t="s">
        <v>1826</v>
      </c>
      <c r="I125" s="1" t="s">
        <v>1126</v>
      </c>
      <c r="J125" s="1">
        <v>946</v>
      </c>
      <c r="K125" s="2" t="s">
        <v>1239</v>
      </c>
    </row>
    <row r="126" spans="1:11" x14ac:dyDescent="0.3">
      <c r="A126" t="s">
        <v>345</v>
      </c>
      <c r="B126" t="s">
        <v>346</v>
      </c>
      <c r="C126" t="s">
        <v>347</v>
      </c>
      <c r="D126" t="s">
        <v>843</v>
      </c>
      <c r="E126" t="s">
        <v>1827</v>
      </c>
      <c r="F126">
        <v>422</v>
      </c>
      <c r="G126" t="s">
        <v>1828</v>
      </c>
      <c r="I126" s="1" t="s">
        <v>1127</v>
      </c>
      <c r="J126" s="1">
        <v>941</v>
      </c>
      <c r="K126" s="2" t="s">
        <v>1240</v>
      </c>
    </row>
    <row r="127" spans="1:11" x14ac:dyDescent="0.3">
      <c r="A127" t="s">
        <v>351</v>
      </c>
      <c r="B127" t="s">
        <v>352</v>
      </c>
      <c r="C127" t="s">
        <v>353</v>
      </c>
      <c r="D127" t="s">
        <v>845</v>
      </c>
      <c r="E127" t="s">
        <v>1831</v>
      </c>
      <c r="F127">
        <v>430</v>
      </c>
      <c r="G127" t="s">
        <v>1832</v>
      </c>
      <c r="I127" s="1" t="s">
        <v>1128</v>
      </c>
      <c r="J127" s="1">
        <v>643</v>
      </c>
      <c r="K127" s="2" t="s">
        <v>1241</v>
      </c>
    </row>
    <row r="128" spans="1:11" x14ac:dyDescent="0.3">
      <c r="A128" t="s">
        <v>354</v>
      </c>
      <c r="B128" t="s">
        <v>355</v>
      </c>
      <c r="C128" t="s">
        <v>356</v>
      </c>
      <c r="D128" t="s">
        <v>846</v>
      </c>
      <c r="E128" t="s">
        <v>1833</v>
      </c>
      <c r="F128">
        <v>434</v>
      </c>
      <c r="G128" t="s">
        <v>1834</v>
      </c>
      <c r="I128" s="1" t="s">
        <v>1129</v>
      </c>
      <c r="J128" s="1">
        <v>646</v>
      </c>
      <c r="K128" s="2" t="s">
        <v>1242</v>
      </c>
    </row>
    <row r="129" spans="1:11" x14ac:dyDescent="0.3">
      <c r="A129" t="s">
        <v>357</v>
      </c>
      <c r="B129" t="s">
        <v>358</v>
      </c>
      <c r="C129" t="s">
        <v>359</v>
      </c>
      <c r="D129" t="s">
        <v>847</v>
      </c>
      <c r="E129" t="s">
        <v>1835</v>
      </c>
      <c r="F129">
        <v>756</v>
      </c>
      <c r="G129" t="s">
        <v>1836</v>
      </c>
      <c r="I129" s="1" t="s">
        <v>1130</v>
      </c>
      <c r="J129" s="1">
        <v>682</v>
      </c>
      <c r="K129" s="2" t="s">
        <v>1243</v>
      </c>
    </row>
    <row r="130" spans="1:11" x14ac:dyDescent="0.3">
      <c r="A130" t="s">
        <v>360</v>
      </c>
      <c r="B130" t="s">
        <v>361</v>
      </c>
      <c r="C130" t="s">
        <v>362</v>
      </c>
      <c r="D130" t="s">
        <v>848</v>
      </c>
      <c r="E130" t="s">
        <v>1837</v>
      </c>
      <c r="F130">
        <v>978</v>
      </c>
      <c r="G130" t="s">
        <v>1838</v>
      </c>
      <c r="I130" s="1" t="s">
        <v>1131</v>
      </c>
      <c r="J130" s="1">
        <v>90</v>
      </c>
      <c r="K130" s="2" t="s">
        <v>1244</v>
      </c>
    </row>
    <row r="131" spans="1:11" x14ac:dyDescent="0.3">
      <c r="A131" t="s">
        <v>363</v>
      </c>
      <c r="B131" t="s">
        <v>364</v>
      </c>
      <c r="C131" t="s">
        <v>365</v>
      </c>
      <c r="D131" t="s">
        <v>849</v>
      </c>
      <c r="E131" t="s">
        <v>1839</v>
      </c>
      <c r="F131">
        <v>978</v>
      </c>
      <c r="G131" t="s">
        <v>1840</v>
      </c>
      <c r="I131" s="1" t="s">
        <v>1132</v>
      </c>
      <c r="J131" s="1">
        <v>690</v>
      </c>
      <c r="K131" s="2" t="s">
        <v>1245</v>
      </c>
    </row>
    <row r="132" spans="1:11" x14ac:dyDescent="0.3">
      <c r="A132" t="s">
        <v>704</v>
      </c>
      <c r="B132" t="s">
        <v>132</v>
      </c>
      <c r="C132" t="s">
        <v>133</v>
      </c>
      <c r="D132" t="s">
        <v>768</v>
      </c>
      <c r="E132" t="s">
        <v>1841</v>
      </c>
      <c r="F132">
        <v>446</v>
      </c>
      <c r="G132" t="s">
        <v>1842</v>
      </c>
      <c r="I132" s="1" t="s">
        <v>1133</v>
      </c>
      <c r="J132" s="1">
        <v>938</v>
      </c>
      <c r="K132" s="2" t="s">
        <v>1246</v>
      </c>
    </row>
    <row r="133" spans="1:11" x14ac:dyDescent="0.3">
      <c r="A133" t="s">
        <v>714</v>
      </c>
      <c r="B133" t="s">
        <v>366</v>
      </c>
      <c r="C133" t="s">
        <v>1843</v>
      </c>
      <c r="D133" t="s">
        <v>850</v>
      </c>
      <c r="E133" t="s">
        <v>1844</v>
      </c>
      <c r="F133">
        <v>807</v>
      </c>
      <c r="G133" t="s">
        <v>1845</v>
      </c>
      <c r="I133" s="1" t="s">
        <v>1134</v>
      </c>
      <c r="J133" s="1">
        <v>752</v>
      </c>
      <c r="K133" s="2" t="s">
        <v>1247</v>
      </c>
    </row>
    <row r="134" spans="1:11" x14ac:dyDescent="0.3">
      <c r="A134" t="s">
        <v>368</v>
      </c>
      <c r="B134" t="s">
        <v>369</v>
      </c>
      <c r="C134" t="s">
        <v>370</v>
      </c>
      <c r="D134" t="s">
        <v>851</v>
      </c>
      <c r="E134" t="s">
        <v>1846</v>
      </c>
      <c r="F134">
        <v>969</v>
      </c>
      <c r="G134" t="s">
        <v>1847</v>
      </c>
      <c r="I134" s="1" t="s">
        <v>1135</v>
      </c>
      <c r="J134" s="1">
        <v>702</v>
      </c>
      <c r="K134" s="2" t="s">
        <v>1248</v>
      </c>
    </row>
    <row r="135" spans="1:11" x14ac:dyDescent="0.3">
      <c r="A135" t="s">
        <v>374</v>
      </c>
      <c r="B135" t="s">
        <v>375</v>
      </c>
      <c r="C135" t="s">
        <v>376</v>
      </c>
      <c r="D135" t="s">
        <v>853</v>
      </c>
      <c r="E135" t="s">
        <v>1850</v>
      </c>
      <c r="F135">
        <v>458</v>
      </c>
      <c r="G135" t="s">
        <v>1851</v>
      </c>
      <c r="I135" s="1" t="s">
        <v>1136</v>
      </c>
      <c r="J135" s="1">
        <v>654</v>
      </c>
      <c r="K135" s="2" t="s">
        <v>1249</v>
      </c>
    </row>
    <row r="136" spans="1:11" x14ac:dyDescent="0.3">
      <c r="A136" t="s">
        <v>371</v>
      </c>
      <c r="B136" t="s">
        <v>372</v>
      </c>
      <c r="C136" t="s">
        <v>373</v>
      </c>
      <c r="D136" t="s">
        <v>852</v>
      </c>
      <c r="E136" t="s">
        <v>1848</v>
      </c>
      <c r="F136">
        <v>454</v>
      </c>
      <c r="G136" t="s">
        <v>1849</v>
      </c>
      <c r="I136" s="1" t="s">
        <v>1137</v>
      </c>
      <c r="J136" s="1">
        <v>694</v>
      </c>
      <c r="K136" s="2" t="s">
        <v>1138</v>
      </c>
    </row>
    <row r="137" spans="1:11" x14ac:dyDescent="0.3">
      <c r="A137" t="s">
        <v>377</v>
      </c>
      <c r="B137" t="s">
        <v>378</v>
      </c>
      <c r="C137" t="s">
        <v>379</v>
      </c>
      <c r="D137" t="s">
        <v>854</v>
      </c>
      <c r="E137" t="s">
        <v>1852</v>
      </c>
      <c r="F137">
        <v>462</v>
      </c>
      <c r="G137" t="s">
        <v>1853</v>
      </c>
      <c r="I137" s="1" t="s">
        <v>1139</v>
      </c>
      <c r="J137" s="1">
        <v>706</v>
      </c>
      <c r="K137" s="2" t="s">
        <v>1989</v>
      </c>
    </row>
    <row r="138" spans="1:11" x14ac:dyDescent="0.3">
      <c r="A138" t="s">
        <v>380</v>
      </c>
      <c r="B138" t="s">
        <v>381</v>
      </c>
      <c r="C138" t="s">
        <v>382</v>
      </c>
      <c r="D138" t="s">
        <v>855</v>
      </c>
      <c r="E138" t="s">
        <v>1854</v>
      </c>
      <c r="F138">
        <v>952</v>
      </c>
      <c r="G138" t="s">
        <v>1855</v>
      </c>
      <c r="I138" s="1" t="s">
        <v>1140</v>
      </c>
      <c r="J138" s="1">
        <v>968</v>
      </c>
      <c r="K138" s="2" t="s">
        <v>1141</v>
      </c>
    </row>
    <row r="139" spans="1:11" x14ac:dyDescent="0.3">
      <c r="A139" t="s">
        <v>710</v>
      </c>
      <c r="B139" t="s">
        <v>200</v>
      </c>
      <c r="C139" t="s">
        <v>201</v>
      </c>
      <c r="D139" t="s">
        <v>792</v>
      </c>
      <c r="E139" t="s">
        <v>1722</v>
      </c>
      <c r="F139">
        <v>238</v>
      </c>
      <c r="G139" t="s">
        <v>1723</v>
      </c>
      <c r="I139" s="1" t="s">
        <v>1142</v>
      </c>
      <c r="J139" s="1">
        <v>728</v>
      </c>
      <c r="K139" s="2" t="s">
        <v>1250</v>
      </c>
    </row>
    <row r="140" spans="1:11" x14ac:dyDescent="0.3">
      <c r="A140" t="s">
        <v>383</v>
      </c>
      <c r="B140" t="s">
        <v>384</v>
      </c>
      <c r="C140" t="s">
        <v>385</v>
      </c>
      <c r="D140" t="s">
        <v>856</v>
      </c>
      <c r="E140" t="s">
        <v>1856</v>
      </c>
      <c r="F140">
        <v>978</v>
      </c>
      <c r="G140" t="s">
        <v>1857</v>
      </c>
      <c r="I140" s="1" t="s">
        <v>1251</v>
      </c>
      <c r="J140" s="1">
        <v>678</v>
      </c>
      <c r="K140" s="2" t="s">
        <v>1252</v>
      </c>
    </row>
    <row r="141" spans="1:11" x14ac:dyDescent="0.3">
      <c r="A141" t="s">
        <v>420</v>
      </c>
      <c r="B141" t="s">
        <v>421</v>
      </c>
      <c r="C141" t="s">
        <v>422</v>
      </c>
      <c r="D141" t="s">
        <v>869</v>
      </c>
      <c r="E141" t="s">
        <v>1884</v>
      </c>
      <c r="F141">
        <v>504</v>
      </c>
      <c r="G141" t="s">
        <v>1885</v>
      </c>
      <c r="I141" s="1" t="s">
        <v>1143</v>
      </c>
      <c r="J141" s="1">
        <v>760</v>
      </c>
      <c r="K141" s="2" t="s">
        <v>1253</v>
      </c>
    </row>
    <row r="142" spans="1:11" x14ac:dyDescent="0.3">
      <c r="A142" t="s">
        <v>389</v>
      </c>
      <c r="B142" t="s">
        <v>390</v>
      </c>
      <c r="C142" t="s">
        <v>391</v>
      </c>
      <c r="D142" t="s">
        <v>858</v>
      </c>
      <c r="E142" t="s">
        <v>1860</v>
      </c>
      <c r="F142">
        <v>978</v>
      </c>
      <c r="G142" t="s">
        <v>1861</v>
      </c>
      <c r="I142" s="1" t="s">
        <v>1868</v>
      </c>
      <c r="J142" s="1">
        <v>748</v>
      </c>
      <c r="K142" s="2" t="s">
        <v>1869</v>
      </c>
    </row>
    <row r="143" spans="1:11" x14ac:dyDescent="0.3">
      <c r="A143" t="s">
        <v>395</v>
      </c>
      <c r="B143" t="s">
        <v>396</v>
      </c>
      <c r="C143" t="s">
        <v>397</v>
      </c>
      <c r="D143" t="s">
        <v>860</v>
      </c>
      <c r="E143" t="s">
        <v>1864</v>
      </c>
      <c r="F143">
        <v>480</v>
      </c>
      <c r="G143" t="s">
        <v>1865</v>
      </c>
      <c r="I143" s="1" t="s">
        <v>1145</v>
      </c>
      <c r="J143" s="1">
        <v>764</v>
      </c>
      <c r="K143" s="2" t="s">
        <v>1255</v>
      </c>
    </row>
    <row r="144" spans="1:11" x14ac:dyDescent="0.3">
      <c r="A144" t="s">
        <v>392</v>
      </c>
      <c r="B144" t="s">
        <v>393</v>
      </c>
      <c r="C144" t="s">
        <v>394</v>
      </c>
      <c r="D144" t="s">
        <v>859</v>
      </c>
      <c r="E144" t="s">
        <v>1862</v>
      </c>
      <c r="F144">
        <v>478</v>
      </c>
      <c r="G144" t="s">
        <v>1863</v>
      </c>
      <c r="I144" s="1" t="s">
        <v>1146</v>
      </c>
      <c r="J144" s="1">
        <v>972</v>
      </c>
      <c r="K144" s="2" t="s">
        <v>617</v>
      </c>
    </row>
    <row r="145" spans="1:11" x14ac:dyDescent="0.3">
      <c r="A145" t="s">
        <v>398</v>
      </c>
      <c r="B145" t="s">
        <v>399</v>
      </c>
      <c r="C145" t="s">
        <v>400</v>
      </c>
      <c r="D145" t="s">
        <v>861</v>
      </c>
      <c r="E145" t="s">
        <v>1866</v>
      </c>
      <c r="F145">
        <v>978</v>
      </c>
      <c r="G145" t="s">
        <v>1867</v>
      </c>
      <c r="I145" s="1" t="s">
        <v>1147</v>
      </c>
      <c r="J145" s="1">
        <v>934</v>
      </c>
      <c r="K145" s="2" t="s">
        <v>1256</v>
      </c>
    </row>
    <row r="146" spans="1:11" x14ac:dyDescent="0.3">
      <c r="A146" t="s">
        <v>401</v>
      </c>
      <c r="B146" t="s">
        <v>402</v>
      </c>
      <c r="C146" t="s">
        <v>403</v>
      </c>
      <c r="D146" t="s">
        <v>862</v>
      </c>
      <c r="E146" t="s">
        <v>1870</v>
      </c>
      <c r="F146">
        <v>484</v>
      </c>
      <c r="G146" t="s">
        <v>1871</v>
      </c>
      <c r="I146" s="1" t="s">
        <v>1148</v>
      </c>
      <c r="J146" s="1">
        <v>788</v>
      </c>
      <c r="K146" s="2" t="s">
        <v>1149</v>
      </c>
    </row>
    <row r="147" spans="1:11" x14ac:dyDescent="0.3">
      <c r="A147" t="s">
        <v>715</v>
      </c>
      <c r="B147" t="s">
        <v>404</v>
      </c>
      <c r="C147" t="s">
        <v>405</v>
      </c>
      <c r="D147" t="s">
        <v>863</v>
      </c>
      <c r="E147" t="s">
        <v>1872</v>
      </c>
      <c r="F147">
        <v>840</v>
      </c>
      <c r="G147" t="s">
        <v>1873</v>
      </c>
      <c r="I147" s="1" t="s">
        <v>1150</v>
      </c>
      <c r="J147" s="1">
        <v>776</v>
      </c>
      <c r="K147" s="2" t="s">
        <v>1257</v>
      </c>
    </row>
    <row r="148" spans="1:11" x14ac:dyDescent="0.3">
      <c r="A148" t="s">
        <v>406</v>
      </c>
      <c r="B148" t="s">
        <v>407</v>
      </c>
      <c r="C148" t="s">
        <v>408</v>
      </c>
      <c r="D148" t="s">
        <v>864</v>
      </c>
      <c r="E148" t="s">
        <v>1874</v>
      </c>
      <c r="F148">
        <v>498</v>
      </c>
      <c r="G148" t="s">
        <v>1875</v>
      </c>
      <c r="I148" s="1" t="s">
        <v>1151</v>
      </c>
      <c r="J148" s="1">
        <v>949</v>
      </c>
      <c r="K148" s="2" t="s">
        <v>1152</v>
      </c>
    </row>
    <row r="149" spans="1:11" x14ac:dyDescent="0.3">
      <c r="A149" t="s">
        <v>409</v>
      </c>
      <c r="B149" t="s">
        <v>410</v>
      </c>
      <c r="C149" t="s">
        <v>411</v>
      </c>
      <c r="D149" t="s">
        <v>865</v>
      </c>
      <c r="E149" t="s">
        <v>1876</v>
      </c>
      <c r="F149">
        <v>978</v>
      </c>
      <c r="G149" t="s">
        <v>1877</v>
      </c>
      <c r="I149" s="1" t="s">
        <v>1153</v>
      </c>
      <c r="J149" s="1">
        <v>780</v>
      </c>
      <c r="K149" s="2" t="s">
        <v>1258</v>
      </c>
    </row>
    <row r="150" spans="1:11" x14ac:dyDescent="0.3">
      <c r="A150" t="s">
        <v>412</v>
      </c>
      <c r="B150" t="s">
        <v>413</v>
      </c>
      <c r="C150" t="s">
        <v>414</v>
      </c>
      <c r="D150" t="s">
        <v>866</v>
      </c>
      <c r="E150" t="s">
        <v>1878</v>
      </c>
      <c r="F150">
        <v>496</v>
      </c>
      <c r="G150" t="s">
        <v>1879</v>
      </c>
      <c r="I150" s="1" t="s">
        <v>1259</v>
      </c>
      <c r="J150" s="1">
        <v>0</v>
      </c>
      <c r="K150" s="2" t="s">
        <v>1260</v>
      </c>
    </row>
    <row r="151" spans="1:11" x14ac:dyDescent="0.3">
      <c r="A151" t="s">
        <v>2088</v>
      </c>
      <c r="B151" t="s">
        <v>415</v>
      </c>
      <c r="C151" t="s">
        <v>416</v>
      </c>
      <c r="D151" t="s">
        <v>867</v>
      </c>
      <c r="E151" t="s">
        <v>1880</v>
      </c>
      <c r="F151">
        <v>978</v>
      </c>
      <c r="G151" t="s">
        <v>1881</v>
      </c>
      <c r="I151" s="1" t="s">
        <v>1154</v>
      </c>
      <c r="J151" s="1">
        <v>901</v>
      </c>
      <c r="K151" s="2" t="s">
        <v>1155</v>
      </c>
    </row>
    <row r="152" spans="1:11" x14ac:dyDescent="0.3">
      <c r="A152" t="s">
        <v>417</v>
      </c>
      <c r="B152" t="s">
        <v>418</v>
      </c>
      <c r="C152" t="s">
        <v>419</v>
      </c>
      <c r="D152" t="s">
        <v>868</v>
      </c>
      <c r="E152" t="s">
        <v>1882</v>
      </c>
      <c r="F152">
        <v>951</v>
      </c>
      <c r="G152" t="s">
        <v>1883</v>
      </c>
      <c r="I152" s="1" t="s">
        <v>1156</v>
      </c>
      <c r="J152" s="1">
        <v>834</v>
      </c>
      <c r="K152" s="2" t="s">
        <v>1157</v>
      </c>
    </row>
    <row r="153" spans="1:11" x14ac:dyDescent="0.3">
      <c r="A153" t="s">
        <v>423</v>
      </c>
      <c r="B153" t="s">
        <v>424</v>
      </c>
      <c r="C153" t="s">
        <v>425</v>
      </c>
      <c r="D153" t="s">
        <v>870</v>
      </c>
      <c r="E153" t="s">
        <v>1886</v>
      </c>
      <c r="F153">
        <v>943</v>
      </c>
      <c r="G153" t="s">
        <v>1887</v>
      </c>
      <c r="I153" s="1" t="s">
        <v>1158</v>
      </c>
      <c r="J153" s="1">
        <v>980</v>
      </c>
      <c r="K153" s="2" t="s">
        <v>1261</v>
      </c>
    </row>
    <row r="154" spans="1:11" x14ac:dyDescent="0.3">
      <c r="A154" t="s">
        <v>426</v>
      </c>
      <c r="B154" t="s">
        <v>427</v>
      </c>
      <c r="C154" t="s">
        <v>428</v>
      </c>
      <c r="D154" t="s">
        <v>871</v>
      </c>
      <c r="E154" t="s">
        <v>1888</v>
      </c>
      <c r="F154">
        <v>104</v>
      </c>
      <c r="G154" t="s">
        <v>1889</v>
      </c>
      <c r="I154" s="1" t="s">
        <v>1159</v>
      </c>
      <c r="J154" s="1">
        <v>800</v>
      </c>
      <c r="K154" s="2" t="s">
        <v>1160</v>
      </c>
    </row>
    <row r="155" spans="1:11" x14ac:dyDescent="0.3">
      <c r="A155" t="s">
        <v>429</v>
      </c>
      <c r="B155" t="s">
        <v>430</v>
      </c>
      <c r="C155" t="s">
        <v>431</v>
      </c>
      <c r="D155" t="s">
        <v>872</v>
      </c>
      <c r="E155" t="s">
        <v>1890</v>
      </c>
      <c r="F155">
        <v>516</v>
      </c>
      <c r="G155" t="s">
        <v>1891</v>
      </c>
      <c r="I155" s="1" t="s">
        <v>1894</v>
      </c>
      <c r="J155" s="1">
        <v>840</v>
      </c>
      <c r="K155" s="2" t="s">
        <v>1895</v>
      </c>
    </row>
    <row r="156" spans="1:11" x14ac:dyDescent="0.3">
      <c r="A156" t="s">
        <v>432</v>
      </c>
      <c r="B156" t="s">
        <v>433</v>
      </c>
      <c r="C156" t="s">
        <v>434</v>
      </c>
      <c r="D156" t="s">
        <v>873</v>
      </c>
      <c r="I156" s="1" t="s">
        <v>1898</v>
      </c>
      <c r="J156" s="1"/>
      <c r="K156" s="2"/>
    </row>
    <row r="157" spans="1:11" x14ac:dyDescent="0.3">
      <c r="A157" t="s">
        <v>435</v>
      </c>
      <c r="B157" t="s">
        <v>436</v>
      </c>
      <c r="C157" t="s">
        <v>437</v>
      </c>
      <c r="D157" t="s">
        <v>874</v>
      </c>
      <c r="E157" t="s">
        <v>1892</v>
      </c>
      <c r="F157">
        <v>524</v>
      </c>
      <c r="G157" t="s">
        <v>1893</v>
      </c>
      <c r="I157" s="1" t="s">
        <v>1162</v>
      </c>
      <c r="J157" s="1">
        <v>858</v>
      </c>
      <c r="K157" s="2" t="s">
        <v>1262</v>
      </c>
    </row>
    <row r="158" spans="1:11" x14ac:dyDescent="0.3">
      <c r="A158" t="s">
        <v>450</v>
      </c>
      <c r="B158" t="s">
        <v>451</v>
      </c>
      <c r="C158" t="s">
        <v>452</v>
      </c>
      <c r="D158" t="s">
        <v>879</v>
      </c>
      <c r="E158" t="s">
        <v>1903</v>
      </c>
      <c r="F158">
        <v>558</v>
      </c>
      <c r="G158" t="s">
        <v>1904</v>
      </c>
      <c r="I158" s="1" t="s">
        <v>1163</v>
      </c>
      <c r="J158" s="1">
        <v>860</v>
      </c>
      <c r="K158" s="2" t="s">
        <v>2045</v>
      </c>
    </row>
    <row r="159" spans="1:11" x14ac:dyDescent="0.3">
      <c r="A159" t="s">
        <v>453</v>
      </c>
      <c r="B159" t="s">
        <v>454</v>
      </c>
      <c r="C159" t="s">
        <v>455</v>
      </c>
      <c r="D159" t="s">
        <v>880</v>
      </c>
      <c r="E159" t="s">
        <v>1905</v>
      </c>
      <c r="F159">
        <v>952</v>
      </c>
      <c r="G159" t="s">
        <v>1906</v>
      </c>
      <c r="I159" s="1" t="s">
        <v>1164</v>
      </c>
      <c r="J159" s="1">
        <v>937</v>
      </c>
      <c r="K159" s="2" t="s">
        <v>2079</v>
      </c>
    </row>
    <row r="160" spans="1:11" x14ac:dyDescent="0.3">
      <c r="A160" t="s">
        <v>456</v>
      </c>
      <c r="B160" t="s">
        <v>457</v>
      </c>
      <c r="C160" t="s">
        <v>458</v>
      </c>
      <c r="D160" t="s">
        <v>881</v>
      </c>
      <c r="E160" t="s">
        <v>1907</v>
      </c>
      <c r="F160">
        <v>566</v>
      </c>
      <c r="G160" t="s">
        <v>1908</v>
      </c>
      <c r="I160" s="1" t="s">
        <v>1165</v>
      </c>
      <c r="J160" s="1">
        <v>704</v>
      </c>
      <c r="K160" s="2" t="s">
        <v>1263</v>
      </c>
    </row>
    <row r="161" spans="1:11" x14ac:dyDescent="0.3">
      <c r="A161" t="s">
        <v>459</v>
      </c>
      <c r="B161" t="s">
        <v>460</v>
      </c>
      <c r="C161" t="s">
        <v>461</v>
      </c>
      <c r="D161" t="s">
        <v>882</v>
      </c>
      <c r="I161" s="1" t="s">
        <v>1166</v>
      </c>
      <c r="J161" s="1">
        <v>548</v>
      </c>
      <c r="K161" s="2" t="s">
        <v>1264</v>
      </c>
    </row>
    <row r="162" spans="1:11" x14ac:dyDescent="0.3">
      <c r="A162" t="s">
        <v>468</v>
      </c>
      <c r="B162" t="s">
        <v>469</v>
      </c>
      <c r="C162" t="s">
        <v>470</v>
      </c>
      <c r="D162" t="s">
        <v>885</v>
      </c>
      <c r="E162" t="s">
        <v>1917</v>
      </c>
      <c r="F162">
        <v>578</v>
      </c>
      <c r="G162" t="s">
        <v>1918</v>
      </c>
      <c r="I162" s="1" t="s">
        <v>1167</v>
      </c>
      <c r="J162" s="1">
        <v>882</v>
      </c>
      <c r="K162" s="2" t="s">
        <v>1168</v>
      </c>
    </row>
    <row r="163" spans="1:11" x14ac:dyDescent="0.3">
      <c r="A163" t="s">
        <v>444</v>
      </c>
      <c r="B163" t="s">
        <v>445</v>
      </c>
      <c r="C163" t="s">
        <v>446</v>
      </c>
      <c r="D163" t="s">
        <v>877</v>
      </c>
      <c r="I163" s="1" t="s">
        <v>1909</v>
      </c>
      <c r="J163" s="1">
        <v>950</v>
      </c>
      <c r="K163" s="2" t="s">
        <v>1910</v>
      </c>
    </row>
    <row r="164" spans="1:11" x14ac:dyDescent="0.3">
      <c r="A164" t="s">
        <v>447</v>
      </c>
      <c r="B164" t="s">
        <v>448</v>
      </c>
      <c r="C164" t="s">
        <v>449</v>
      </c>
      <c r="D164" t="s">
        <v>878</v>
      </c>
      <c r="E164" t="s">
        <v>1901</v>
      </c>
      <c r="F164">
        <v>554</v>
      </c>
      <c r="G164" t="s">
        <v>1902</v>
      </c>
      <c r="I164" s="1" t="s">
        <v>1911</v>
      </c>
      <c r="J164" s="1">
        <v>951</v>
      </c>
      <c r="K164" s="2" t="s">
        <v>1912</v>
      </c>
    </row>
    <row r="165" spans="1:11" x14ac:dyDescent="0.3">
      <c r="A165" t="s">
        <v>471</v>
      </c>
      <c r="B165" t="s">
        <v>472</v>
      </c>
      <c r="C165" t="s">
        <v>473</v>
      </c>
      <c r="D165" t="s">
        <v>886</v>
      </c>
      <c r="E165" t="s">
        <v>1919</v>
      </c>
      <c r="F165">
        <v>512</v>
      </c>
      <c r="G165" t="s">
        <v>1920</v>
      </c>
      <c r="I165" s="1" t="s">
        <v>1915</v>
      </c>
      <c r="J165" s="1">
        <v>952</v>
      </c>
      <c r="K165" s="2" t="s">
        <v>1916</v>
      </c>
    </row>
    <row r="166" spans="1:11" x14ac:dyDescent="0.3">
      <c r="A166" t="s">
        <v>654</v>
      </c>
      <c r="B166" t="s">
        <v>655</v>
      </c>
      <c r="C166" t="s">
        <v>656</v>
      </c>
      <c r="D166" t="s">
        <v>950</v>
      </c>
      <c r="E166" t="s">
        <v>2034</v>
      </c>
      <c r="F166">
        <v>800</v>
      </c>
      <c r="G166" t="s">
        <v>2035</v>
      </c>
      <c r="I166" s="1" t="s">
        <v>1173</v>
      </c>
      <c r="J166" s="1">
        <v>886</v>
      </c>
      <c r="K166" s="2" t="s">
        <v>1266</v>
      </c>
    </row>
    <row r="167" spans="1:11" x14ac:dyDescent="0.3">
      <c r="A167" t="s">
        <v>672</v>
      </c>
      <c r="B167" t="s">
        <v>673</v>
      </c>
      <c r="C167" t="s">
        <v>674</v>
      </c>
      <c r="D167" t="s">
        <v>956</v>
      </c>
      <c r="E167" t="s">
        <v>2044</v>
      </c>
      <c r="F167">
        <v>860</v>
      </c>
      <c r="G167" t="s">
        <v>2045</v>
      </c>
      <c r="I167" s="1" t="s">
        <v>1174</v>
      </c>
      <c r="J167" s="1">
        <v>710</v>
      </c>
      <c r="K167" s="2" t="s">
        <v>1267</v>
      </c>
    </row>
    <row r="168" spans="1:11" x14ac:dyDescent="0.3">
      <c r="A168" t="s">
        <v>474</v>
      </c>
      <c r="B168" t="s">
        <v>475</v>
      </c>
      <c r="C168" t="s">
        <v>476</v>
      </c>
      <c r="D168" t="s">
        <v>887</v>
      </c>
      <c r="E168" t="s">
        <v>1921</v>
      </c>
      <c r="F168">
        <v>586</v>
      </c>
      <c r="G168" t="s">
        <v>1922</v>
      </c>
      <c r="I168" s="1" t="s">
        <v>1175</v>
      </c>
      <c r="J168" s="1">
        <v>967</v>
      </c>
      <c r="K168" s="2" t="s">
        <v>1268</v>
      </c>
    </row>
    <row r="169" spans="1:11" x14ac:dyDescent="0.3">
      <c r="A169" t="s">
        <v>477</v>
      </c>
      <c r="B169" t="s">
        <v>478</v>
      </c>
      <c r="C169" t="s">
        <v>479</v>
      </c>
      <c r="D169" t="s">
        <v>888</v>
      </c>
      <c r="E169" t="s">
        <v>1923</v>
      </c>
      <c r="F169">
        <v>840</v>
      </c>
      <c r="G169" t="s">
        <v>1924</v>
      </c>
    </row>
    <row r="170" spans="1:11" x14ac:dyDescent="0.3">
      <c r="A170" t="s">
        <v>483</v>
      </c>
      <c r="B170" t="s">
        <v>484</v>
      </c>
      <c r="C170" t="s">
        <v>485</v>
      </c>
      <c r="D170" t="s">
        <v>890</v>
      </c>
      <c r="E170" t="s">
        <v>1925</v>
      </c>
      <c r="F170">
        <v>590</v>
      </c>
      <c r="G170" t="s">
        <v>2073</v>
      </c>
    </row>
    <row r="171" spans="1:11" x14ac:dyDescent="0.3">
      <c r="A171" t="s">
        <v>486</v>
      </c>
      <c r="B171" t="s">
        <v>487</v>
      </c>
      <c r="C171" t="s">
        <v>488</v>
      </c>
      <c r="D171" t="s">
        <v>891</v>
      </c>
      <c r="E171" t="s">
        <v>1926</v>
      </c>
      <c r="F171">
        <v>598</v>
      </c>
      <c r="G171" t="s">
        <v>2078</v>
      </c>
    </row>
    <row r="172" spans="1:11" x14ac:dyDescent="0.3">
      <c r="A172" t="s">
        <v>489</v>
      </c>
      <c r="B172" t="s">
        <v>490</v>
      </c>
      <c r="C172" t="s">
        <v>491</v>
      </c>
      <c r="D172" t="s">
        <v>892</v>
      </c>
      <c r="E172" t="s">
        <v>1927</v>
      </c>
      <c r="F172">
        <v>600</v>
      </c>
      <c r="G172" t="s">
        <v>1928</v>
      </c>
    </row>
    <row r="173" spans="1:11" x14ac:dyDescent="0.3">
      <c r="A173" t="s">
        <v>438</v>
      </c>
      <c r="B173" t="s">
        <v>439</v>
      </c>
      <c r="C173" t="s">
        <v>440</v>
      </c>
      <c r="D173" t="s">
        <v>875</v>
      </c>
      <c r="E173" t="s">
        <v>1896</v>
      </c>
      <c r="F173">
        <v>978</v>
      </c>
      <c r="G173" t="s">
        <v>1897</v>
      </c>
    </row>
    <row r="174" spans="1:11" x14ac:dyDescent="0.3">
      <c r="A174" t="s">
        <v>492</v>
      </c>
      <c r="B174" t="s">
        <v>493</v>
      </c>
      <c r="C174" t="s">
        <v>494</v>
      </c>
      <c r="D174" t="s">
        <v>893</v>
      </c>
      <c r="E174" t="s">
        <v>1929</v>
      </c>
      <c r="F174">
        <v>604</v>
      </c>
      <c r="G174" t="s">
        <v>1930</v>
      </c>
    </row>
    <row r="175" spans="1:11" x14ac:dyDescent="0.3">
      <c r="A175" t="s">
        <v>495</v>
      </c>
      <c r="B175" t="s">
        <v>496</v>
      </c>
      <c r="C175" t="s">
        <v>497</v>
      </c>
      <c r="D175" t="s">
        <v>894</v>
      </c>
      <c r="E175" t="s">
        <v>1931</v>
      </c>
      <c r="F175">
        <v>608</v>
      </c>
      <c r="G175" t="s">
        <v>1932</v>
      </c>
    </row>
    <row r="176" spans="1:11" x14ac:dyDescent="0.3">
      <c r="A176" t="s">
        <v>498</v>
      </c>
      <c r="B176" t="s">
        <v>499</v>
      </c>
      <c r="C176" t="s">
        <v>500</v>
      </c>
      <c r="D176" t="s">
        <v>895</v>
      </c>
    </row>
    <row r="177" spans="1:7" x14ac:dyDescent="0.3">
      <c r="A177" t="s">
        <v>501</v>
      </c>
      <c r="B177" t="s">
        <v>502</v>
      </c>
      <c r="C177" t="s">
        <v>503</v>
      </c>
      <c r="D177" t="s">
        <v>896</v>
      </c>
      <c r="E177" t="s">
        <v>1933</v>
      </c>
      <c r="F177">
        <v>985</v>
      </c>
      <c r="G177" t="s">
        <v>1934</v>
      </c>
    </row>
    <row r="178" spans="1:7" x14ac:dyDescent="0.3">
      <c r="A178" t="s">
        <v>216</v>
      </c>
      <c r="B178" t="s">
        <v>217</v>
      </c>
      <c r="C178" t="s">
        <v>218</v>
      </c>
      <c r="D178" t="s">
        <v>798</v>
      </c>
      <c r="E178" t="s">
        <v>1734</v>
      </c>
      <c r="F178">
        <v>978</v>
      </c>
      <c r="G178" t="s">
        <v>1735</v>
      </c>
    </row>
    <row r="179" spans="1:7" x14ac:dyDescent="0.3">
      <c r="A179" t="s">
        <v>507</v>
      </c>
      <c r="B179" t="s">
        <v>508</v>
      </c>
      <c r="C179" t="s">
        <v>509</v>
      </c>
      <c r="D179" t="s">
        <v>898</v>
      </c>
      <c r="E179" t="s">
        <v>1937</v>
      </c>
      <c r="F179">
        <v>840</v>
      </c>
      <c r="G179" t="s">
        <v>1938</v>
      </c>
    </row>
    <row r="180" spans="1:7" x14ac:dyDescent="0.3">
      <c r="A180" t="s">
        <v>504</v>
      </c>
      <c r="B180" t="s">
        <v>505</v>
      </c>
      <c r="C180" t="s">
        <v>506</v>
      </c>
      <c r="D180" t="s">
        <v>897</v>
      </c>
      <c r="E180" t="s">
        <v>1935</v>
      </c>
      <c r="F180">
        <v>978</v>
      </c>
      <c r="G180" t="s">
        <v>1936</v>
      </c>
    </row>
    <row r="181" spans="1:7" x14ac:dyDescent="0.3">
      <c r="A181" t="s">
        <v>510</v>
      </c>
      <c r="B181" t="s">
        <v>511</v>
      </c>
      <c r="C181" t="s">
        <v>512</v>
      </c>
      <c r="D181" t="s">
        <v>899</v>
      </c>
      <c r="E181" t="s">
        <v>1939</v>
      </c>
      <c r="F181">
        <v>634</v>
      </c>
      <c r="G181" t="s">
        <v>1940</v>
      </c>
    </row>
    <row r="182" spans="1:7" x14ac:dyDescent="0.3">
      <c r="A182" s="3" t="s">
        <v>118</v>
      </c>
      <c r="B182" s="3" t="s">
        <v>119</v>
      </c>
      <c r="C182" s="3" t="s">
        <v>120</v>
      </c>
      <c r="D182" s="3" t="s">
        <v>763</v>
      </c>
      <c r="E182" s="3" t="s">
        <v>1667</v>
      </c>
      <c r="F182" s="3">
        <v>950</v>
      </c>
      <c r="G182" s="3" t="s">
        <v>1668</v>
      </c>
    </row>
    <row r="183" spans="1:7" ht="28.8" x14ac:dyDescent="0.3">
      <c r="A183" s="3" t="s">
        <v>706</v>
      </c>
      <c r="B183" s="3" t="s">
        <v>148</v>
      </c>
      <c r="C183" s="3" t="s">
        <v>149</v>
      </c>
      <c r="D183" s="3" t="s">
        <v>774</v>
      </c>
      <c r="E183" s="3" t="s">
        <v>1696</v>
      </c>
      <c r="F183" s="3">
        <v>976</v>
      </c>
      <c r="G183" s="3" t="s">
        <v>1697</v>
      </c>
    </row>
    <row r="184" spans="1:7" x14ac:dyDescent="0.3">
      <c r="A184" t="s">
        <v>176</v>
      </c>
      <c r="B184" t="s">
        <v>177</v>
      </c>
      <c r="C184" t="s">
        <v>178</v>
      </c>
      <c r="D184" t="s">
        <v>784</v>
      </c>
      <c r="E184" t="s">
        <v>1704</v>
      </c>
      <c r="F184">
        <v>214</v>
      </c>
      <c r="G184" t="s">
        <v>1705</v>
      </c>
    </row>
    <row r="185" spans="1:7" x14ac:dyDescent="0.3">
      <c r="A185" t="s">
        <v>705</v>
      </c>
      <c r="B185" t="s">
        <v>146</v>
      </c>
      <c r="C185" t="s">
        <v>147</v>
      </c>
      <c r="D185" t="s">
        <v>773</v>
      </c>
      <c r="E185" t="s">
        <v>1941</v>
      </c>
      <c r="F185">
        <v>950</v>
      </c>
      <c r="G185" t="s">
        <v>1942</v>
      </c>
    </row>
    <row r="186" spans="1:7" x14ac:dyDescent="0.3">
      <c r="A186" t="s">
        <v>713</v>
      </c>
      <c r="B186" t="s">
        <v>337</v>
      </c>
      <c r="C186" t="s">
        <v>338</v>
      </c>
      <c r="D186" t="s">
        <v>840</v>
      </c>
      <c r="E186" t="s">
        <v>1821</v>
      </c>
      <c r="F186">
        <v>417</v>
      </c>
      <c r="G186" t="s">
        <v>1822</v>
      </c>
    </row>
    <row r="187" spans="1:7" x14ac:dyDescent="0.3">
      <c r="A187" s="3" t="s">
        <v>164</v>
      </c>
      <c r="B187" s="3" t="s">
        <v>165</v>
      </c>
      <c r="C187" s="3" t="s">
        <v>166</v>
      </c>
      <c r="D187" s="3" t="s">
        <v>780</v>
      </c>
      <c r="E187" s="3" t="s">
        <v>1694</v>
      </c>
      <c r="F187" s="3">
        <v>203</v>
      </c>
      <c r="G187" s="3" t="s">
        <v>1695</v>
      </c>
    </row>
    <row r="188" spans="1:7" x14ac:dyDescent="0.3">
      <c r="A188" t="s">
        <v>707</v>
      </c>
      <c r="B188" t="s">
        <v>513</v>
      </c>
      <c r="C188" t="s">
        <v>514</v>
      </c>
      <c r="D188" t="s">
        <v>900</v>
      </c>
      <c r="E188" t="s">
        <v>1943</v>
      </c>
      <c r="F188">
        <v>978</v>
      </c>
      <c r="G188" t="s">
        <v>1944</v>
      </c>
    </row>
    <row r="189" spans="1:7" x14ac:dyDescent="0.3">
      <c r="A189" t="s">
        <v>515</v>
      </c>
      <c r="B189" t="s">
        <v>516</v>
      </c>
      <c r="C189" t="s">
        <v>517</v>
      </c>
      <c r="D189" t="s">
        <v>901</v>
      </c>
      <c r="E189" t="s">
        <v>1945</v>
      </c>
      <c r="F189">
        <v>946</v>
      </c>
      <c r="G189" t="s">
        <v>1946</v>
      </c>
    </row>
    <row r="190" spans="1:7" x14ac:dyDescent="0.3">
      <c r="A190" t="s">
        <v>663</v>
      </c>
      <c r="B190" t="s">
        <v>664</v>
      </c>
      <c r="C190" t="s">
        <v>665</v>
      </c>
      <c r="D190" t="s">
        <v>953</v>
      </c>
      <c r="E190" t="s">
        <v>2040</v>
      </c>
      <c r="F190">
        <v>826</v>
      </c>
      <c r="G190" t="s">
        <v>2041</v>
      </c>
    </row>
    <row r="191" spans="1:7" x14ac:dyDescent="0.3">
      <c r="A191" t="s">
        <v>339</v>
      </c>
      <c r="B191" t="s">
        <v>340</v>
      </c>
      <c r="C191" t="s">
        <v>341</v>
      </c>
      <c r="D191" t="s">
        <v>841</v>
      </c>
      <c r="E191" t="s">
        <v>1823</v>
      </c>
      <c r="F191">
        <v>418</v>
      </c>
      <c r="G191" t="s">
        <v>1824</v>
      </c>
    </row>
    <row r="192" spans="1:7" x14ac:dyDescent="0.3">
      <c r="A192" t="s">
        <v>521</v>
      </c>
      <c r="B192" t="s">
        <v>522</v>
      </c>
      <c r="C192" t="s">
        <v>523</v>
      </c>
      <c r="D192" t="s">
        <v>903</v>
      </c>
      <c r="E192" t="s">
        <v>1949</v>
      </c>
      <c r="F192">
        <v>646</v>
      </c>
      <c r="G192" t="s">
        <v>1950</v>
      </c>
    </row>
    <row r="193" spans="1:7" x14ac:dyDescent="0.3">
      <c r="A193" t="s">
        <v>689</v>
      </c>
      <c r="B193" t="s">
        <v>690</v>
      </c>
      <c r="C193" t="s">
        <v>691</v>
      </c>
      <c r="D193" t="s">
        <v>962</v>
      </c>
    </row>
    <row r="194" spans="1:7" x14ac:dyDescent="0.3">
      <c r="A194" t="s">
        <v>526</v>
      </c>
      <c r="B194" t="s">
        <v>527</v>
      </c>
      <c r="C194" t="s">
        <v>528</v>
      </c>
      <c r="D194" t="s">
        <v>905</v>
      </c>
      <c r="E194" t="s">
        <v>1951</v>
      </c>
      <c r="F194">
        <v>654</v>
      </c>
      <c r="G194" t="s">
        <v>1952</v>
      </c>
    </row>
    <row r="195" spans="1:7" x14ac:dyDescent="0.3">
      <c r="A195" t="s">
        <v>529</v>
      </c>
      <c r="B195" t="s">
        <v>530</v>
      </c>
      <c r="C195" t="s">
        <v>531</v>
      </c>
      <c r="D195" t="s">
        <v>906</v>
      </c>
      <c r="E195" t="s">
        <v>1953</v>
      </c>
      <c r="F195">
        <v>951</v>
      </c>
      <c r="G195" t="s">
        <v>1954</v>
      </c>
    </row>
    <row r="196" spans="1:7" x14ac:dyDescent="0.3">
      <c r="A196" t="s">
        <v>545</v>
      </c>
      <c r="B196" t="s">
        <v>546</v>
      </c>
      <c r="C196" t="s">
        <v>547</v>
      </c>
      <c r="D196" t="s">
        <v>912</v>
      </c>
      <c r="E196" t="s">
        <v>1967</v>
      </c>
      <c r="F196">
        <v>978</v>
      </c>
      <c r="G196" t="s">
        <v>1968</v>
      </c>
    </row>
    <row r="197" spans="1:7" x14ac:dyDescent="0.3">
      <c r="A197" t="s">
        <v>537</v>
      </c>
      <c r="B197" t="s">
        <v>538</v>
      </c>
      <c r="C197" t="s">
        <v>539</v>
      </c>
      <c r="D197" t="s">
        <v>909</v>
      </c>
      <c r="E197" t="s">
        <v>1957</v>
      </c>
      <c r="F197">
        <v>978</v>
      </c>
      <c r="G197" t="s">
        <v>1958</v>
      </c>
    </row>
    <row r="198" spans="1:7" x14ac:dyDescent="0.3">
      <c r="A198" t="s">
        <v>2076</v>
      </c>
      <c r="B198" t="s">
        <v>540</v>
      </c>
      <c r="C198" t="s">
        <v>541</v>
      </c>
      <c r="D198" t="s">
        <v>910</v>
      </c>
      <c r="E198" t="s">
        <v>1959</v>
      </c>
      <c r="F198">
        <v>951</v>
      </c>
      <c r="G198" t="s">
        <v>1960</v>
      </c>
    </row>
    <row r="199" spans="1:7" x14ac:dyDescent="0.3">
      <c r="A199" t="s">
        <v>708</v>
      </c>
      <c r="B199" t="s">
        <v>524</v>
      </c>
      <c r="C199" t="s">
        <v>525</v>
      </c>
      <c r="D199" t="s">
        <v>904</v>
      </c>
      <c r="E199" t="s">
        <v>1961</v>
      </c>
      <c r="F199">
        <v>978</v>
      </c>
      <c r="G199" t="s">
        <v>1962</v>
      </c>
    </row>
    <row r="200" spans="1:7" x14ac:dyDescent="0.3">
      <c r="A200" t="s">
        <v>532</v>
      </c>
      <c r="B200" t="s">
        <v>533</v>
      </c>
      <c r="C200" t="s">
        <v>534</v>
      </c>
      <c r="D200" t="s">
        <v>907</v>
      </c>
      <c r="E200" t="s">
        <v>1955</v>
      </c>
      <c r="F200">
        <v>951</v>
      </c>
      <c r="G200" t="s">
        <v>1956</v>
      </c>
    </row>
    <row r="201" spans="1:7" x14ac:dyDescent="0.3">
      <c r="A201" t="s">
        <v>716</v>
      </c>
      <c r="B201" t="s">
        <v>535</v>
      </c>
      <c r="C201" t="s">
        <v>536</v>
      </c>
      <c r="D201" t="s">
        <v>908</v>
      </c>
      <c r="E201" t="s">
        <v>1963</v>
      </c>
      <c r="F201">
        <v>978</v>
      </c>
      <c r="G201" t="s">
        <v>1964</v>
      </c>
    </row>
    <row r="202" spans="1:7" x14ac:dyDescent="0.3">
      <c r="A202" t="s">
        <v>185</v>
      </c>
      <c r="B202" t="s">
        <v>186</v>
      </c>
      <c r="C202" t="s">
        <v>187</v>
      </c>
      <c r="D202" t="s">
        <v>787</v>
      </c>
      <c r="E202" t="s">
        <v>1710</v>
      </c>
      <c r="F202">
        <v>840</v>
      </c>
      <c r="G202" t="s">
        <v>1711</v>
      </c>
    </row>
    <row r="203" spans="1:7" x14ac:dyDescent="0.3">
      <c r="A203" t="s">
        <v>542</v>
      </c>
      <c r="B203" t="s">
        <v>543</v>
      </c>
      <c r="C203" t="s">
        <v>544</v>
      </c>
      <c r="D203" t="s">
        <v>911</v>
      </c>
      <c r="E203" t="s">
        <v>1965</v>
      </c>
      <c r="F203">
        <v>882</v>
      </c>
      <c r="G203" t="s">
        <v>1966</v>
      </c>
    </row>
    <row r="204" spans="1:7" x14ac:dyDescent="0.3">
      <c r="A204" s="3" t="s">
        <v>11</v>
      </c>
      <c r="B204" s="3" t="s">
        <v>12</v>
      </c>
      <c r="C204" s="3" t="s">
        <v>13</v>
      </c>
      <c r="D204" s="3" t="s">
        <v>727</v>
      </c>
      <c r="E204" s="3" t="s">
        <v>1508</v>
      </c>
      <c r="F204" s="3">
        <v>840</v>
      </c>
      <c r="G204" s="3" t="s">
        <v>1509</v>
      </c>
    </row>
    <row r="205" spans="1:7" x14ac:dyDescent="0.3">
      <c r="A205" t="s">
        <v>548</v>
      </c>
      <c r="B205" t="s">
        <v>549</v>
      </c>
      <c r="C205" t="s">
        <v>550</v>
      </c>
      <c r="D205" t="s">
        <v>913</v>
      </c>
      <c r="E205" t="s">
        <v>1969</v>
      </c>
      <c r="F205">
        <v>678</v>
      </c>
      <c r="G205" t="s">
        <v>1970</v>
      </c>
    </row>
    <row r="206" spans="1:7" x14ac:dyDescent="0.3">
      <c r="A206" t="s">
        <v>554</v>
      </c>
      <c r="B206" t="s">
        <v>555</v>
      </c>
      <c r="C206" t="s">
        <v>556</v>
      </c>
      <c r="D206" t="s">
        <v>915</v>
      </c>
      <c r="E206" t="s">
        <v>1973</v>
      </c>
      <c r="F206">
        <v>952</v>
      </c>
      <c r="G206" t="s">
        <v>1974</v>
      </c>
    </row>
    <row r="207" spans="1:7" x14ac:dyDescent="0.3">
      <c r="A207" t="s">
        <v>557</v>
      </c>
      <c r="B207" t="s">
        <v>558</v>
      </c>
      <c r="C207" t="s">
        <v>559</v>
      </c>
      <c r="D207" t="s">
        <v>916</v>
      </c>
      <c r="E207" t="s">
        <v>1975</v>
      </c>
      <c r="F207">
        <v>941</v>
      </c>
      <c r="G207" t="s">
        <v>1976</v>
      </c>
    </row>
    <row r="208" spans="1:7" x14ac:dyDescent="0.3">
      <c r="A208" t="s">
        <v>560</v>
      </c>
      <c r="B208" t="s">
        <v>561</v>
      </c>
      <c r="C208" t="s">
        <v>562</v>
      </c>
      <c r="D208" t="s">
        <v>917</v>
      </c>
      <c r="E208" t="s">
        <v>1977</v>
      </c>
      <c r="F208">
        <v>690</v>
      </c>
      <c r="G208" t="s">
        <v>2074</v>
      </c>
    </row>
    <row r="209" spans="1:7" x14ac:dyDescent="0.3">
      <c r="A209" t="s">
        <v>563</v>
      </c>
      <c r="B209" t="s">
        <v>564</v>
      </c>
      <c r="C209" t="s">
        <v>565</v>
      </c>
      <c r="D209" t="s">
        <v>918</v>
      </c>
      <c r="E209" t="s">
        <v>1978</v>
      </c>
      <c r="F209">
        <v>694</v>
      </c>
      <c r="G209" t="s">
        <v>1979</v>
      </c>
    </row>
    <row r="210" spans="1:7" x14ac:dyDescent="0.3">
      <c r="A210" t="s">
        <v>566</v>
      </c>
      <c r="B210" t="s">
        <v>567</v>
      </c>
      <c r="C210" t="s">
        <v>568</v>
      </c>
      <c r="D210" t="s">
        <v>919</v>
      </c>
      <c r="E210" t="s">
        <v>1980</v>
      </c>
      <c r="F210">
        <v>702</v>
      </c>
      <c r="G210" t="s">
        <v>1981</v>
      </c>
    </row>
    <row r="211" spans="1:7" x14ac:dyDescent="0.3">
      <c r="A211" t="s">
        <v>569</v>
      </c>
      <c r="B211" t="s">
        <v>570</v>
      </c>
      <c r="C211" t="s">
        <v>571</v>
      </c>
      <c r="D211" t="s">
        <v>920</v>
      </c>
      <c r="E211" t="s">
        <v>1982</v>
      </c>
      <c r="F211">
        <v>978</v>
      </c>
      <c r="G211" t="s">
        <v>1983</v>
      </c>
    </row>
    <row r="212" spans="1:7" x14ac:dyDescent="0.3">
      <c r="A212" t="s">
        <v>572</v>
      </c>
      <c r="B212" t="s">
        <v>573</v>
      </c>
      <c r="C212" t="s">
        <v>574</v>
      </c>
      <c r="D212" t="s">
        <v>921</v>
      </c>
      <c r="E212" t="s">
        <v>1984</v>
      </c>
      <c r="F212">
        <v>978</v>
      </c>
      <c r="G212" t="s">
        <v>1985</v>
      </c>
    </row>
    <row r="213" spans="1:7" x14ac:dyDescent="0.3">
      <c r="A213" t="s">
        <v>578</v>
      </c>
      <c r="B213" t="s">
        <v>579</v>
      </c>
      <c r="C213" t="s">
        <v>580</v>
      </c>
      <c r="D213" t="s">
        <v>923</v>
      </c>
      <c r="E213" t="s">
        <v>1988</v>
      </c>
      <c r="F213">
        <v>706</v>
      </c>
      <c r="G213" t="s">
        <v>1989</v>
      </c>
    </row>
    <row r="214" spans="1:7" x14ac:dyDescent="0.3">
      <c r="A214" t="s">
        <v>596</v>
      </c>
      <c r="B214" t="s">
        <v>597</v>
      </c>
      <c r="C214" t="s">
        <v>598</v>
      </c>
      <c r="D214" t="s">
        <v>929</v>
      </c>
      <c r="E214" t="s">
        <v>1998</v>
      </c>
      <c r="F214">
        <v>938</v>
      </c>
      <c r="G214" t="s">
        <v>1999</v>
      </c>
    </row>
    <row r="215" spans="1:7" x14ac:dyDescent="0.3">
      <c r="A215" t="s">
        <v>587</v>
      </c>
      <c r="B215" t="s">
        <v>588</v>
      </c>
      <c r="C215" t="s">
        <v>589</v>
      </c>
      <c r="D215" t="s">
        <v>926</v>
      </c>
      <c r="E215" t="s">
        <v>1992</v>
      </c>
      <c r="F215">
        <v>728</v>
      </c>
      <c r="G215" t="s">
        <v>1993</v>
      </c>
    </row>
    <row r="216" spans="1:7" x14ac:dyDescent="0.3">
      <c r="A216" t="s">
        <v>593</v>
      </c>
      <c r="B216" t="s">
        <v>594</v>
      </c>
      <c r="C216" t="s">
        <v>595</v>
      </c>
      <c r="D216" t="s">
        <v>928</v>
      </c>
      <c r="E216" t="s">
        <v>1996</v>
      </c>
      <c r="F216">
        <v>144</v>
      </c>
      <c r="G216" t="s">
        <v>1997</v>
      </c>
    </row>
    <row r="217" spans="1:7" x14ac:dyDescent="0.3">
      <c r="A217" t="s">
        <v>607</v>
      </c>
      <c r="B217" t="s">
        <v>608</v>
      </c>
      <c r="C217" t="s">
        <v>609</v>
      </c>
      <c r="D217" t="s">
        <v>933</v>
      </c>
      <c r="E217" t="s">
        <v>2002</v>
      </c>
      <c r="F217">
        <v>752</v>
      </c>
      <c r="G217" t="s">
        <v>2003</v>
      </c>
    </row>
    <row r="218" spans="1:7" x14ac:dyDescent="0.3">
      <c r="A218" t="s">
        <v>610</v>
      </c>
      <c r="B218" t="s">
        <v>611</v>
      </c>
      <c r="C218" t="s">
        <v>612</v>
      </c>
      <c r="D218" t="s">
        <v>934</v>
      </c>
      <c r="E218" t="s">
        <v>2004</v>
      </c>
      <c r="F218">
        <v>756</v>
      </c>
      <c r="G218" t="s">
        <v>2005</v>
      </c>
    </row>
    <row r="219" spans="1:7" x14ac:dyDescent="0.3">
      <c r="A219" t="s">
        <v>599</v>
      </c>
      <c r="B219" t="s">
        <v>600</v>
      </c>
      <c r="C219" t="s">
        <v>601</v>
      </c>
      <c r="D219" t="s">
        <v>930</v>
      </c>
      <c r="E219" t="s">
        <v>2000</v>
      </c>
      <c r="F219">
        <v>968</v>
      </c>
      <c r="G219" t="s">
        <v>2001</v>
      </c>
    </row>
    <row r="220" spans="1:7" x14ac:dyDescent="0.3">
      <c r="A220" t="s">
        <v>717</v>
      </c>
      <c r="B220" t="s">
        <v>613</v>
      </c>
      <c r="C220" t="s">
        <v>614</v>
      </c>
      <c r="D220" t="s">
        <v>935</v>
      </c>
      <c r="E220" t="s">
        <v>2006</v>
      </c>
      <c r="F220">
        <v>760</v>
      </c>
      <c r="G220" t="s">
        <v>2007</v>
      </c>
    </row>
    <row r="221" spans="1:7" x14ac:dyDescent="0.3">
      <c r="A221" t="s">
        <v>617</v>
      </c>
      <c r="B221" t="s">
        <v>618</v>
      </c>
      <c r="C221" t="s">
        <v>619</v>
      </c>
      <c r="D221" t="s">
        <v>937</v>
      </c>
      <c r="E221" t="s">
        <v>2010</v>
      </c>
      <c r="F221">
        <v>972</v>
      </c>
      <c r="G221" t="s">
        <v>2011</v>
      </c>
    </row>
    <row r="222" spans="1:7" x14ac:dyDescent="0.3">
      <c r="A222" t="s">
        <v>702</v>
      </c>
      <c r="B222" t="s">
        <v>615</v>
      </c>
      <c r="C222" t="s">
        <v>616</v>
      </c>
      <c r="D222" t="s">
        <v>936</v>
      </c>
      <c r="E222" t="s">
        <v>2008</v>
      </c>
      <c r="F222">
        <v>901</v>
      </c>
      <c r="G222" t="s">
        <v>2009</v>
      </c>
    </row>
    <row r="223" spans="1:7" x14ac:dyDescent="0.3">
      <c r="A223" t="s">
        <v>701</v>
      </c>
      <c r="B223" t="s">
        <v>620</v>
      </c>
      <c r="C223" t="s">
        <v>621</v>
      </c>
      <c r="D223" t="s">
        <v>938</v>
      </c>
      <c r="E223" t="s">
        <v>2012</v>
      </c>
      <c r="F223">
        <v>834</v>
      </c>
      <c r="G223" t="s">
        <v>2013</v>
      </c>
    </row>
    <row r="224" spans="1:7" x14ac:dyDescent="0.3">
      <c r="A224" s="3" t="s">
        <v>121</v>
      </c>
      <c r="B224" s="3" t="s">
        <v>122</v>
      </c>
      <c r="C224" s="3" t="s">
        <v>123</v>
      </c>
      <c r="D224" s="3" t="s">
        <v>764</v>
      </c>
      <c r="E224" s="3" t="s">
        <v>1671</v>
      </c>
      <c r="F224" s="3">
        <v>950</v>
      </c>
      <c r="G224" s="3" t="s">
        <v>1672</v>
      </c>
    </row>
    <row r="225" spans="1:7" ht="28.8" x14ac:dyDescent="0.3">
      <c r="A225" s="3" t="s">
        <v>89</v>
      </c>
      <c r="B225" s="3" t="s">
        <v>90</v>
      </c>
      <c r="C225" s="3" t="s">
        <v>91</v>
      </c>
      <c r="D225" s="3" t="s">
        <v>753</v>
      </c>
      <c r="E225" s="3" t="s">
        <v>1646</v>
      </c>
      <c r="F225" s="3">
        <v>840</v>
      </c>
      <c r="G225" s="3" t="s">
        <v>1647</v>
      </c>
    </row>
    <row r="226" spans="1:7" x14ac:dyDescent="0.3">
      <c r="A226" t="s">
        <v>480</v>
      </c>
      <c r="B226" t="s">
        <v>481</v>
      </c>
      <c r="C226" t="s">
        <v>482</v>
      </c>
      <c r="D226" t="s">
        <v>889</v>
      </c>
    </row>
    <row r="227" spans="1:7" x14ac:dyDescent="0.3">
      <c r="A227" t="s">
        <v>219</v>
      </c>
      <c r="B227" t="s">
        <v>220</v>
      </c>
      <c r="C227" t="s">
        <v>221</v>
      </c>
      <c r="D227" t="s">
        <v>799</v>
      </c>
      <c r="E227" t="s">
        <v>1736</v>
      </c>
      <c r="F227">
        <v>978</v>
      </c>
      <c r="G227" t="s">
        <v>1737</v>
      </c>
    </row>
    <row r="228" spans="1:7" x14ac:dyDescent="0.3">
      <c r="A228" t="s">
        <v>622</v>
      </c>
      <c r="B228" t="s">
        <v>623</v>
      </c>
      <c r="C228" t="s">
        <v>624</v>
      </c>
      <c r="D228" t="s">
        <v>939</v>
      </c>
      <c r="E228" t="s">
        <v>2014</v>
      </c>
      <c r="F228">
        <v>764</v>
      </c>
      <c r="G228" t="s">
        <v>2015</v>
      </c>
    </row>
    <row r="229" spans="1:7" x14ac:dyDescent="0.3">
      <c r="A229" t="s">
        <v>625</v>
      </c>
      <c r="B229" t="s">
        <v>626</v>
      </c>
      <c r="C229" t="s">
        <v>627</v>
      </c>
      <c r="D229" t="s">
        <v>940</v>
      </c>
      <c r="E229" t="s">
        <v>2016</v>
      </c>
      <c r="F229">
        <v>840</v>
      </c>
      <c r="G229" t="s">
        <v>2017</v>
      </c>
    </row>
    <row r="230" spans="1:7" x14ac:dyDescent="0.3">
      <c r="A230" t="s">
        <v>628</v>
      </c>
      <c r="B230" t="s">
        <v>629</v>
      </c>
      <c r="C230" t="s">
        <v>630</v>
      </c>
      <c r="D230" t="s">
        <v>941</v>
      </c>
      <c r="E230" t="s">
        <v>2018</v>
      </c>
      <c r="F230">
        <v>952</v>
      </c>
      <c r="G230" t="s">
        <v>2019</v>
      </c>
    </row>
    <row r="231" spans="1:7" x14ac:dyDescent="0.3">
      <c r="A231" t="s">
        <v>631</v>
      </c>
      <c r="B231" t="s">
        <v>632</v>
      </c>
      <c r="C231" t="s">
        <v>633</v>
      </c>
      <c r="D231" t="s">
        <v>942</v>
      </c>
    </row>
    <row r="232" spans="1:7" x14ac:dyDescent="0.3">
      <c r="A232" t="s">
        <v>634</v>
      </c>
      <c r="B232" t="s">
        <v>635</v>
      </c>
      <c r="C232" t="s">
        <v>636</v>
      </c>
      <c r="D232" t="s">
        <v>943</v>
      </c>
      <c r="E232" t="s">
        <v>2020</v>
      </c>
      <c r="F232">
        <v>776</v>
      </c>
      <c r="G232" t="s">
        <v>2021</v>
      </c>
    </row>
    <row r="233" spans="1:7" x14ac:dyDescent="0.3">
      <c r="A233" t="s">
        <v>2075</v>
      </c>
      <c r="B233" t="s">
        <v>637</v>
      </c>
      <c r="C233" t="s">
        <v>638</v>
      </c>
      <c r="D233" t="s">
        <v>944</v>
      </c>
      <c r="E233" t="s">
        <v>2022</v>
      </c>
      <c r="F233">
        <v>780</v>
      </c>
      <c r="G233" t="s">
        <v>2023</v>
      </c>
    </row>
    <row r="234" spans="1:7" x14ac:dyDescent="0.3">
      <c r="A234" t="s">
        <v>639</v>
      </c>
      <c r="B234" t="s">
        <v>640</v>
      </c>
      <c r="C234" t="s">
        <v>641</v>
      </c>
      <c r="D234" t="s">
        <v>945</v>
      </c>
      <c r="E234" t="s">
        <v>2024</v>
      </c>
      <c r="F234">
        <v>788</v>
      </c>
      <c r="G234" t="s">
        <v>2025</v>
      </c>
    </row>
    <row r="235" spans="1:7" x14ac:dyDescent="0.3">
      <c r="A235" t="s">
        <v>645</v>
      </c>
      <c r="B235" t="s">
        <v>646</v>
      </c>
      <c r="C235" t="s">
        <v>647</v>
      </c>
      <c r="D235" t="s">
        <v>947</v>
      </c>
      <c r="E235" t="s">
        <v>2028</v>
      </c>
      <c r="F235">
        <v>934</v>
      </c>
      <c r="G235" t="s">
        <v>2029</v>
      </c>
    </row>
    <row r="236" spans="1:7" x14ac:dyDescent="0.3">
      <c r="A236" t="s">
        <v>642</v>
      </c>
      <c r="B236" t="s">
        <v>643</v>
      </c>
      <c r="C236" t="s">
        <v>644</v>
      </c>
      <c r="D236" t="s">
        <v>946</v>
      </c>
      <c r="E236" t="s">
        <v>2026</v>
      </c>
      <c r="F236">
        <v>949</v>
      </c>
      <c r="G236" t="s">
        <v>2027</v>
      </c>
    </row>
    <row r="237" spans="1:7" x14ac:dyDescent="0.3">
      <c r="A237" t="s">
        <v>651</v>
      </c>
      <c r="B237" t="s">
        <v>652</v>
      </c>
      <c r="C237" t="s">
        <v>653</v>
      </c>
      <c r="D237" t="s">
        <v>949</v>
      </c>
      <c r="E237" t="s">
        <v>2032</v>
      </c>
      <c r="F237">
        <v>0</v>
      </c>
      <c r="G237" t="s">
        <v>2033</v>
      </c>
    </row>
    <row r="238" spans="1:7" x14ac:dyDescent="0.3">
      <c r="A238" t="s">
        <v>657</v>
      </c>
      <c r="B238" t="s">
        <v>658</v>
      </c>
      <c r="C238" t="s">
        <v>659</v>
      </c>
      <c r="D238" t="s">
        <v>951</v>
      </c>
      <c r="E238" t="s">
        <v>2036</v>
      </c>
      <c r="F238">
        <v>980</v>
      </c>
      <c r="G238" t="s">
        <v>2037</v>
      </c>
    </row>
    <row r="239" spans="1:7" x14ac:dyDescent="0.3">
      <c r="A239" t="s">
        <v>669</v>
      </c>
      <c r="B239" t="s">
        <v>670</v>
      </c>
      <c r="C239" t="s">
        <v>671</v>
      </c>
      <c r="D239" t="s">
        <v>955</v>
      </c>
      <c r="E239" t="s">
        <v>2042</v>
      </c>
      <c r="F239">
        <v>858</v>
      </c>
      <c r="G239" t="s">
        <v>2043</v>
      </c>
    </row>
    <row r="240" spans="1:7" x14ac:dyDescent="0.3">
      <c r="A240" t="s">
        <v>675</v>
      </c>
      <c r="B240" t="s">
        <v>676</v>
      </c>
      <c r="C240" t="s">
        <v>677</v>
      </c>
      <c r="D240" t="s">
        <v>957</v>
      </c>
      <c r="E240" t="s">
        <v>2046</v>
      </c>
      <c r="F240">
        <v>548</v>
      </c>
      <c r="G240" t="s">
        <v>2047</v>
      </c>
    </row>
    <row r="241" spans="1:7" x14ac:dyDescent="0.3">
      <c r="A241" t="s">
        <v>711</v>
      </c>
      <c r="B241" t="s">
        <v>275</v>
      </c>
      <c r="C241" t="s">
        <v>2048</v>
      </c>
      <c r="D241" t="s">
        <v>818</v>
      </c>
      <c r="E241" t="s">
        <v>2049</v>
      </c>
      <c r="F241">
        <v>978</v>
      </c>
      <c r="G241" t="s">
        <v>2050</v>
      </c>
    </row>
    <row r="242" spans="1:7" x14ac:dyDescent="0.3">
      <c r="A242" t="s">
        <v>718</v>
      </c>
      <c r="B242" t="s">
        <v>678</v>
      </c>
      <c r="C242" t="s">
        <v>679</v>
      </c>
      <c r="D242" t="s">
        <v>958</v>
      </c>
      <c r="E242" t="s">
        <v>2051</v>
      </c>
      <c r="F242">
        <v>937</v>
      </c>
      <c r="G242" t="s">
        <v>2079</v>
      </c>
    </row>
    <row r="243" spans="1:7" x14ac:dyDescent="0.3">
      <c r="A243" t="s">
        <v>680</v>
      </c>
      <c r="B243" t="s">
        <v>681</v>
      </c>
      <c r="C243" t="s">
        <v>682</v>
      </c>
      <c r="D243" t="s">
        <v>959</v>
      </c>
      <c r="E243" t="s">
        <v>2052</v>
      </c>
      <c r="F243">
        <v>704</v>
      </c>
      <c r="G243" t="s">
        <v>2053</v>
      </c>
    </row>
    <row r="244" spans="1:7" x14ac:dyDescent="0.3">
      <c r="A244" t="s">
        <v>692</v>
      </c>
      <c r="B244" t="s">
        <v>693</v>
      </c>
      <c r="C244" t="s">
        <v>694</v>
      </c>
      <c r="D244" t="s">
        <v>963</v>
      </c>
      <c r="E244" t="s">
        <v>2056</v>
      </c>
      <c r="F244">
        <v>886</v>
      </c>
      <c r="G244" t="s">
        <v>2057</v>
      </c>
    </row>
    <row r="245" spans="1:7" x14ac:dyDescent="0.3">
      <c r="A245" t="s">
        <v>695</v>
      </c>
      <c r="B245" t="s">
        <v>696</v>
      </c>
      <c r="C245" t="s">
        <v>697</v>
      </c>
      <c r="D245" t="s">
        <v>964</v>
      </c>
      <c r="E245" t="s">
        <v>2058</v>
      </c>
      <c r="F245">
        <v>967</v>
      </c>
      <c r="G245" t="s">
        <v>2059</v>
      </c>
    </row>
    <row r="246" spans="1:7" x14ac:dyDescent="0.3">
      <c r="A246" t="s">
        <v>698</v>
      </c>
      <c r="B246" t="s">
        <v>699</v>
      </c>
      <c r="C246" t="s">
        <v>700</v>
      </c>
      <c r="D246" t="s">
        <v>965</v>
      </c>
      <c r="E246" t="s">
        <v>2060</v>
      </c>
      <c r="F246">
        <v>840</v>
      </c>
      <c r="G246" t="s">
        <v>2061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1" ma:contentTypeDescription="Create a new document." ma:contentTypeScope="" ma:versionID="8cda5e43355a178765403bf25fc62d8e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0732ab638ef70049696dc25a7a2200f6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B73A9A-A04F-41FF-96F9-A7BAA5B16ED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5AF3EE-C7A5-4786-ADB9-446F04281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58bcd-fe3d-4310-8463-0016d19558cc"/>
    <ds:schemaRef ds:uri="36538d5f-f7e1-46e7-b8e6-8d0f62ce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Rached Maalej</cp:lastModifiedBy>
  <cp:lastPrinted>2019-01-03T11:51:23Z</cp:lastPrinted>
  <dcterms:created xsi:type="dcterms:W3CDTF">2018-04-20T09:16:43Z</dcterms:created>
  <dcterms:modified xsi:type="dcterms:W3CDTF">2025-01-21T11:54:43Z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</Properties>
</file>