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hidePivotFieldList="1" defaultThemeVersion="166925"/>
  <mc:AlternateContent xmlns:mc="http://schemas.openxmlformats.org/markup-compatibility/2006">
    <mc:Choice Requires="x15">
      <x15ac:absPath xmlns:x15ac="http://schemas.microsoft.com/office/spreadsheetml/2010/11/ac" url="C:\Users\fmabrouk\Desktop\Répertoire\BDO Consulting\Work\2. EITI Guinee\3. Report\Report\03.Final envoyé\"/>
    </mc:Choice>
  </mc:AlternateContent>
  <xr:revisionPtr revIDLastSave="0" documentId="13_ncr:1_{EC2DD790-C135-48D9-ACDD-7C02E875B1F8}" xr6:coauthVersionLast="36" xr6:coauthVersionMax="44" xr10:uidLastSave="{00000000-0000-0000-0000-000000000000}"/>
  <bookViews>
    <workbookView xWindow="0" yWindow="0" windowWidth="20490" windowHeight="7545" tabRatio="842" firstSheet="1" activeTab="1" xr2:uid="{00000000-000D-0000-FFFF-FFFF00000000}"/>
  </bookViews>
  <sheets>
    <sheet name="Introduction" sheetId="13" r:id="rId1"/>
    <sheet name="Partie 1 - Présentation" sheetId="9" r:id="rId2"/>
    <sheet name="Partie 2 - Liste de pointage" sheetId="8" r:id="rId3"/>
    <sheet name="Partie 3 - Entités déclarantes" sheetId="12" r:id="rId4"/>
    <sheet name="Partie 4 - Recettes de l’État" sheetId="4" r:id="rId5"/>
    <sheet name="Partie 5 - Données d’entreprise" sheetId="11" r:id="rId6"/>
    <sheet name="Feuil1" sheetId="14" state="hidden" r:id="rId7"/>
    <sheet name="Feuil2" sheetId="15" state="hidden" r:id="rId8"/>
    <sheet name="Feuil3" sheetId="16" state="hidden" r:id="rId9"/>
    <sheet name="Feuil4" sheetId="17" state="hidden" r:id="rId10"/>
    <sheet name="Feuil5" sheetId="18" state="hidden" r:id="rId11"/>
    <sheet name="Listes" sheetId="10" state="hidden" r:id="rId12"/>
  </sheets>
  <externalReferences>
    <externalReference r:id="rId13"/>
    <externalReference r:id="rId14"/>
  </externalReferences>
  <definedNames>
    <definedName name="_xlnm._FilterDatabase" localSheetId="6" hidden="1">Feuil1!$A$1:$O$1821</definedName>
    <definedName name="_xlnm._FilterDatabase" localSheetId="7" hidden="1">Feuil2!$A$1:$F$332</definedName>
    <definedName name="_xlnm._FilterDatabase" localSheetId="9" hidden="1">Feuil4!$A$1:$G$1</definedName>
    <definedName name="Agency_type">[1]!Government_entity_type[[#All],[&lt; Agency type &gt;]]</definedName>
    <definedName name="Commodities_list">#REF!</definedName>
    <definedName name="Commodity_names">[1]!Table5_Commodities_list[HS Product Description]</definedName>
    <definedName name="Companies_list">Companies[Nom complet de l’entreprise]</definedName>
    <definedName name="Currency_code_list">Table1_Country_codes_and_currencies[Code de devise (ISO 4217)]</definedName>
    <definedName name="GFS_list">Table6_GFS_codes_classification[Combiné]</definedName>
    <definedName name="Government_entities_list">Government_agencies[Nom complet de l’entité]</definedName>
    <definedName name="Project_phases_list">Table12[Étapes du projet]</definedName>
    <definedName name="Projectname">Companies15[Nom complet du projet]</definedName>
    <definedName name="Reporting_options_list">Table3_Reporting_options[Liste]</definedName>
    <definedName name="Revenue_stream_list">Government_revenues_table[Nom du flux de revenus]</definedName>
    <definedName name="Sector_list">Table7_sectors[Secteur (s)]</definedName>
    <definedName name="Simple_options_list">Table2_Simple_options[Liste]</definedName>
    <definedName name="Total_reconciled">Table10[Valeur de revenus]</definedName>
    <definedName name="Total_revenues">Government_revenues_table[Valeur des revenus]</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2" l="1"/>
  <c r="E32" i="12"/>
  <c r="E26" i="12"/>
  <c r="E25" i="12"/>
  <c r="E21" i="12" l="1"/>
  <c r="E22" i="12"/>
  <c r="E23" i="12"/>
  <c r="E24" i="12"/>
  <c r="E27" i="12"/>
  <c r="E28" i="12"/>
  <c r="E29" i="12"/>
  <c r="E30" i="12"/>
  <c r="E31" i="12"/>
  <c r="D174" i="8"/>
  <c r="D173" i="8"/>
  <c r="D172" i="8"/>
  <c r="D171" i="8"/>
  <c r="D170" i="8"/>
  <c r="D168" i="8"/>
  <c r="D166" i="8"/>
  <c r="D110" i="8" l="1"/>
  <c r="D91" i="8"/>
  <c r="D89" i="8"/>
  <c r="D87" i="8"/>
  <c r="D85" i="8"/>
  <c r="D83" i="8"/>
  <c r="B87" i="8"/>
  <c r="B89" i="8"/>
  <c r="D77" i="8"/>
  <c r="D75" i="8"/>
  <c r="D73" i="8"/>
  <c r="D71" i="8"/>
  <c r="D69" i="8"/>
  <c r="E10" i="18" l="1"/>
  <c r="D3" i="15"/>
  <c r="D4" i="15"/>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4" i="15"/>
  <c r="D175"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234" i="15"/>
  <c r="D235" i="15"/>
  <c r="D236" i="15"/>
  <c r="D237" i="15"/>
  <c r="D238" i="15"/>
  <c r="D239" i="15"/>
  <c r="D240" i="15"/>
  <c r="D241" i="15"/>
  <c r="D242" i="15"/>
  <c r="D243" i="15"/>
  <c r="D244" i="15"/>
  <c r="D245" i="15"/>
  <c r="D246" i="15"/>
  <c r="D247" i="15"/>
  <c r="D248" i="15"/>
  <c r="D249" i="15"/>
  <c r="D250" i="15"/>
  <c r="D251" i="15"/>
  <c r="D252" i="15"/>
  <c r="D253" i="15"/>
  <c r="D254" i="15"/>
  <c r="D255" i="15"/>
  <c r="D256" i="15"/>
  <c r="D257" i="15"/>
  <c r="D258" i="15"/>
  <c r="D259" i="15"/>
  <c r="D260" i="15"/>
  <c r="D261" i="15"/>
  <c r="D262" i="15"/>
  <c r="D263" i="15"/>
  <c r="D264" i="15"/>
  <c r="D265" i="15"/>
  <c r="D266" i="15"/>
  <c r="D267" i="15"/>
  <c r="D268" i="15"/>
  <c r="D269" i="15"/>
  <c r="D270" i="15"/>
  <c r="D271" i="15"/>
  <c r="D272" i="15"/>
  <c r="D273" i="15"/>
  <c r="D274" i="15"/>
  <c r="D275" i="15"/>
  <c r="D276" i="15"/>
  <c r="D277" i="15"/>
  <c r="D278" i="15"/>
  <c r="D279" i="15"/>
  <c r="D280" i="15"/>
  <c r="D281" i="15"/>
  <c r="D282" i="15"/>
  <c r="D283" i="15"/>
  <c r="D284" i="15"/>
  <c r="D285" i="15"/>
  <c r="D286" i="15"/>
  <c r="D287" i="15"/>
  <c r="D288" i="15"/>
  <c r="D289" i="15"/>
  <c r="D290" i="15"/>
  <c r="D291" i="15"/>
  <c r="D292" i="15"/>
  <c r="D293" i="15"/>
  <c r="D294" i="15"/>
  <c r="D295" i="15"/>
  <c r="D296" i="15"/>
  <c r="D297" i="15"/>
  <c r="D298" i="15"/>
  <c r="D299" i="15"/>
  <c r="D300" i="15"/>
  <c r="D301" i="15"/>
  <c r="D302" i="15"/>
  <c r="D303" i="15"/>
  <c r="D304" i="15"/>
  <c r="D305" i="15"/>
  <c r="D306" i="15"/>
  <c r="D307" i="15"/>
  <c r="D308" i="15"/>
  <c r="D309" i="15"/>
  <c r="D310" i="15"/>
  <c r="D311" i="15"/>
  <c r="D312" i="15"/>
  <c r="D313" i="15"/>
  <c r="D314" i="15"/>
  <c r="D315" i="15"/>
  <c r="D316" i="15"/>
  <c r="D317" i="15"/>
  <c r="D318" i="15"/>
  <c r="D319" i="15"/>
  <c r="D320" i="15"/>
  <c r="D321" i="15"/>
  <c r="D322" i="15"/>
  <c r="D323" i="15"/>
  <c r="D324" i="15"/>
  <c r="D325" i="15"/>
  <c r="D326" i="15"/>
  <c r="D327" i="15"/>
  <c r="D328" i="15"/>
  <c r="D329" i="15"/>
  <c r="D330" i="15"/>
  <c r="D331" i="15"/>
  <c r="D332" i="15"/>
  <c r="D2" i="15"/>
  <c r="B105" i="8" l="1"/>
  <c r="B77" i="8"/>
  <c r="B73" i="8"/>
  <c r="B75" i="8"/>
  <c r="B69" i="8"/>
  <c r="I217" i="11" l="1"/>
  <c r="K217" i="11" l="1"/>
  <c r="J62" i="4"/>
  <c r="J60" i="4"/>
  <c r="K215" i="11"/>
  <c r="I62" i="4" l="1"/>
  <c r="D125" i="8" l="1"/>
  <c r="E61" i="9" l="1"/>
  <c r="E60" i="9"/>
  <c r="E59" i="9"/>
  <c r="E62" i="9"/>
  <c r="E23" i="9" l="1"/>
  <c r="B121" i="8" l="1"/>
  <c r="B91" i="8"/>
  <c r="B85" i="8"/>
  <c r="B83" i="8"/>
  <c r="B71" i="8"/>
  <c r="K5" i="11"/>
  <c r="N4" i="4"/>
  <c r="E4" i="12"/>
  <c r="H4" i="8"/>
  <c r="G4" i="9"/>
  <c r="E22" i="9"/>
  <c r="E21" i="9"/>
  <c r="J75" i="4"/>
  <c r="B35" i="4"/>
  <c r="C35" i="4"/>
  <c r="D35" i="4"/>
  <c r="E35" i="4"/>
  <c r="B44" i="4"/>
  <c r="C44" i="4"/>
  <c r="D44" i="4"/>
  <c r="E44" i="4"/>
  <c r="E46" i="4"/>
  <c r="D46" i="4"/>
  <c r="C46" i="4"/>
  <c r="B46" i="4"/>
  <c r="E45" i="4"/>
  <c r="D45" i="4"/>
  <c r="C45" i="4"/>
  <c r="B45" i="4"/>
  <c r="E43" i="4"/>
  <c r="D43" i="4"/>
  <c r="C43" i="4"/>
  <c r="B43" i="4"/>
  <c r="E42" i="4"/>
  <c r="D42" i="4"/>
  <c r="C42" i="4"/>
  <c r="B42" i="4"/>
  <c r="E41" i="4"/>
  <c r="D41" i="4"/>
  <c r="C41" i="4"/>
  <c r="B41" i="4"/>
  <c r="E33" i="4"/>
  <c r="D23" i="4"/>
  <c r="E24" i="4"/>
  <c r="D24" i="4"/>
  <c r="C24" i="4"/>
  <c r="B24" i="4"/>
  <c r="E23" i="4"/>
  <c r="C23" i="4"/>
  <c r="B23" i="4"/>
  <c r="E22" i="4"/>
  <c r="D22" i="4"/>
  <c r="C22" i="4"/>
  <c r="B22" i="4"/>
  <c r="C25" i="4"/>
  <c r="C26" i="4"/>
  <c r="C27" i="4"/>
  <c r="C28" i="4"/>
  <c r="C29" i="4"/>
  <c r="C30" i="4"/>
  <c r="C31" i="4"/>
  <c r="C32" i="4"/>
  <c r="C33" i="4"/>
  <c r="C34" i="4"/>
  <c r="C36" i="4"/>
  <c r="C37" i="4"/>
  <c r="C38" i="4"/>
  <c r="C39" i="4"/>
  <c r="C40" i="4"/>
  <c r="D25" i="4"/>
  <c r="D26" i="4"/>
  <c r="D27" i="4"/>
  <c r="D28" i="4"/>
  <c r="D29" i="4"/>
  <c r="D30" i="4"/>
  <c r="D31" i="4"/>
  <c r="D32" i="4"/>
  <c r="D33" i="4"/>
  <c r="D34" i="4"/>
  <c r="D36" i="4"/>
  <c r="D37" i="4"/>
  <c r="D38" i="4"/>
  <c r="D39" i="4"/>
  <c r="D40" i="4"/>
  <c r="E25" i="4"/>
  <c r="E26" i="4"/>
  <c r="E27" i="4"/>
  <c r="E28" i="4"/>
  <c r="E29" i="4"/>
  <c r="E30" i="4"/>
  <c r="E31" i="4"/>
  <c r="E32" i="4"/>
  <c r="E34" i="4"/>
  <c r="E36" i="4"/>
  <c r="E37" i="4"/>
  <c r="E38" i="4"/>
  <c r="E39" i="4"/>
  <c r="E40" i="4"/>
  <c r="B25" i="4"/>
  <c r="B26" i="4"/>
  <c r="B27" i="4"/>
  <c r="B28" i="4"/>
  <c r="B29" i="4"/>
  <c r="B30" i="4"/>
  <c r="B31" i="4"/>
  <c r="B32" i="4"/>
  <c r="B33" i="4"/>
  <c r="B34" i="4"/>
  <c r="B36" i="4"/>
  <c r="B37" i="4"/>
  <c r="B38" i="4"/>
  <c r="B39" i="4"/>
  <c r="B40" i="4"/>
  <c r="E58"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<sst xmlns="http://schemas.openxmlformats.org/spreadsheetml/2006/main" count="10963" uniqueCount="2857">
  <si>
    <t>Afghanistan</t>
  </si>
  <si>
    <t>AF</t>
  </si>
  <si>
    <t>AFG</t>
  </si>
  <si>
    <t>AX</t>
  </si>
  <si>
    <t>ALA</t>
  </si>
  <si>
    <t>Albanie</t>
  </si>
  <si>
    <t>AL</t>
  </si>
  <si>
    <t>ALB</t>
  </si>
  <si>
    <t>Algérie</t>
  </si>
  <si>
    <t>DZ</t>
  </si>
  <si>
    <t>DZA</t>
  </si>
  <si>
    <t>Samoa américaines</t>
  </si>
  <si>
    <t>AS</t>
  </si>
  <si>
    <t>ASM</t>
  </si>
  <si>
    <t>Andorre</t>
  </si>
  <si>
    <t>AD</t>
  </si>
  <si>
    <t>AND</t>
  </si>
  <si>
    <t>Angola</t>
  </si>
  <si>
    <t>AO</t>
  </si>
  <si>
    <t>AGO</t>
  </si>
  <si>
    <t>Anguilla</t>
  </si>
  <si>
    <t>AI</t>
  </si>
  <si>
    <t>AIA</t>
  </si>
  <si>
    <t>Antigua et Barbuda</t>
  </si>
  <si>
    <t>AG</t>
  </si>
  <si>
    <t>ATG</t>
  </si>
  <si>
    <t>Argentine</t>
  </si>
  <si>
    <t>AR</t>
  </si>
  <si>
    <t>ARG</t>
  </si>
  <si>
    <t>Arménie</t>
  </si>
  <si>
    <t>AM</t>
  </si>
  <si>
    <t>ARM</t>
  </si>
  <si>
    <t>Aruba</t>
  </si>
  <si>
    <t>AW</t>
  </si>
  <si>
    <t>ABW</t>
  </si>
  <si>
    <t>Australie</t>
  </si>
  <si>
    <t>AU</t>
  </si>
  <si>
    <t>AUS</t>
  </si>
  <si>
    <t>Autriche</t>
  </si>
  <si>
    <t>AT</t>
  </si>
  <si>
    <t>AUT</t>
  </si>
  <si>
    <t>Azerbaïdjan</t>
  </si>
  <si>
    <t>AZ</t>
  </si>
  <si>
    <t>AZE</t>
  </si>
  <si>
    <t>Bahamas</t>
  </si>
  <si>
    <t>BS</t>
  </si>
  <si>
    <t>BHS</t>
  </si>
  <si>
    <t>Bahreïn</t>
  </si>
  <si>
    <t>BH</t>
  </si>
  <si>
    <t>BHR</t>
  </si>
  <si>
    <t>Bangladesh</t>
  </si>
  <si>
    <t>BD</t>
  </si>
  <si>
    <t>BGD</t>
  </si>
  <si>
    <t>Barbade</t>
  </si>
  <si>
    <t>BB</t>
  </si>
  <si>
    <t>BRB</t>
  </si>
  <si>
    <t>Belarus</t>
  </si>
  <si>
    <t>BY</t>
  </si>
  <si>
    <t>BLR</t>
  </si>
  <si>
    <t>Belgique</t>
  </si>
  <si>
    <t>BE</t>
  </si>
  <si>
    <t>BEL</t>
  </si>
  <si>
    <t>Belize</t>
  </si>
  <si>
    <t>BZ</t>
  </si>
  <si>
    <t>BLZ</t>
  </si>
  <si>
    <t>Bénin</t>
  </si>
  <si>
    <t>BJ</t>
  </si>
  <si>
    <t>BEN</t>
  </si>
  <si>
    <t>Bermudes</t>
  </si>
  <si>
    <t>BM</t>
  </si>
  <si>
    <t>BMU</t>
  </si>
  <si>
    <t>Bhoutan</t>
  </si>
  <si>
    <t>BT</t>
  </si>
  <si>
    <t>BTN</t>
  </si>
  <si>
    <t>Bolivie</t>
  </si>
  <si>
    <t>BO</t>
  </si>
  <si>
    <t>BOL</t>
  </si>
  <si>
    <t>Bosnie-Herzégovine</t>
  </si>
  <si>
    <t>BA</t>
  </si>
  <si>
    <t>BIH</t>
  </si>
  <si>
    <t>Botswana</t>
  </si>
  <si>
    <t>BW</t>
  </si>
  <si>
    <t>BWA</t>
  </si>
  <si>
    <t>Brésil</t>
  </si>
  <si>
    <t>BR</t>
  </si>
  <si>
    <t>BRA</t>
  </si>
  <si>
    <t>Îles Vierges britanniques</t>
  </si>
  <si>
    <t>VG</t>
  </si>
  <si>
    <t>VGB</t>
  </si>
  <si>
    <t>Territoire britannique de l’océan Indien</t>
  </si>
  <si>
    <t>IO</t>
  </si>
  <si>
    <t>IOT</t>
  </si>
  <si>
    <t>BN</t>
  </si>
  <si>
    <t>BRN</t>
  </si>
  <si>
    <t>Bulgarie</t>
  </si>
  <si>
    <t>BG</t>
  </si>
  <si>
    <t>BGR</t>
  </si>
  <si>
    <t>Burkina Faso</t>
  </si>
  <si>
    <t>BF</t>
  </si>
  <si>
    <t>BFA</t>
  </si>
  <si>
    <t>Burundi</t>
  </si>
  <si>
    <t>BI</t>
  </si>
  <si>
    <t>BDI</t>
  </si>
  <si>
    <t>Cambodge</t>
  </si>
  <si>
    <t>KH</t>
  </si>
  <si>
    <t>KHM</t>
  </si>
  <si>
    <t>Cameroun</t>
  </si>
  <si>
    <t>CM</t>
  </si>
  <si>
    <t>CMR</t>
  </si>
  <si>
    <t>Canada</t>
  </si>
  <si>
    <t>CA</t>
  </si>
  <si>
    <t>CAN</t>
  </si>
  <si>
    <t>Cap Vert</t>
  </si>
  <si>
    <t>CV</t>
  </si>
  <si>
    <t>CPV</t>
  </si>
  <si>
    <t>Îles Salomon</t>
  </si>
  <si>
    <t>KY</t>
  </si>
  <si>
    <t>CYM</t>
  </si>
  <si>
    <t>République centrafricaine</t>
  </si>
  <si>
    <t>CF</t>
  </si>
  <si>
    <t>CAF</t>
  </si>
  <si>
    <t>Tchad</t>
  </si>
  <si>
    <t>TD</t>
  </si>
  <si>
    <t>TCD</t>
  </si>
  <si>
    <t>Chili</t>
  </si>
  <si>
    <t>CL</t>
  </si>
  <si>
    <t>CHL</t>
  </si>
  <si>
    <t>Chine</t>
  </si>
  <si>
    <t>CN</t>
  </si>
  <si>
    <t>CHN</t>
  </si>
  <si>
    <t>HK</t>
  </si>
  <si>
    <t>HKG</t>
  </si>
  <si>
    <t>MO</t>
  </si>
  <si>
    <t>MAC</t>
  </si>
  <si>
    <t>Île de Noël</t>
  </si>
  <si>
    <t>CX</t>
  </si>
  <si>
    <t>CXR</t>
  </si>
  <si>
    <t>Îles Keeling</t>
  </si>
  <si>
    <t>CC</t>
  </si>
  <si>
    <t>CCK</t>
  </si>
  <si>
    <t>Colombie</t>
  </si>
  <si>
    <t>CO</t>
  </si>
  <si>
    <t>COL</t>
  </si>
  <si>
    <t>Comores</t>
  </si>
  <si>
    <t>KM</t>
  </si>
  <si>
    <t>COM</t>
  </si>
  <si>
    <t>CG</t>
  </si>
  <si>
    <t>COG</t>
  </si>
  <si>
    <t>CD</t>
  </si>
  <si>
    <t>COD</t>
  </si>
  <si>
    <t>Costa Rica</t>
  </si>
  <si>
    <t>CR</t>
  </si>
  <si>
    <t>CRI</t>
  </si>
  <si>
    <t>CI</t>
  </si>
  <si>
    <t>CIV</t>
  </si>
  <si>
    <t>Croatie</t>
  </si>
  <si>
    <t>HR</t>
  </si>
  <si>
    <t>HRV</t>
  </si>
  <si>
    <t>Cuba</t>
  </si>
  <si>
    <t>CU</t>
  </si>
  <si>
    <t>CUB</t>
  </si>
  <si>
    <t>Chypre</t>
  </si>
  <si>
    <t>CY</t>
  </si>
  <si>
    <t>CYP</t>
  </si>
  <si>
    <t>République tchèque</t>
  </si>
  <si>
    <t>CZ</t>
  </si>
  <si>
    <t>CZE</t>
  </si>
  <si>
    <t>Danemark</t>
  </si>
  <si>
    <t>DK</t>
  </si>
  <si>
    <t>DNK</t>
  </si>
  <si>
    <t>Djibouti</t>
  </si>
  <si>
    <t>DJ</t>
  </si>
  <si>
    <t>DJI</t>
  </si>
  <si>
    <t>Dominique</t>
  </si>
  <si>
    <t>DM</t>
  </si>
  <si>
    <t>DMA</t>
  </si>
  <si>
    <t>République dominicaine</t>
  </si>
  <si>
    <t>DO</t>
  </si>
  <si>
    <t>DOM</t>
  </si>
  <si>
    <t>Équateur</t>
  </si>
  <si>
    <t>EC</t>
  </si>
  <si>
    <t>ECU</t>
  </si>
  <si>
    <t>Égypte</t>
  </si>
  <si>
    <t>EG</t>
  </si>
  <si>
    <t>EGY</t>
  </si>
  <si>
    <t>Salvador</t>
  </si>
  <si>
    <t>SV</t>
  </si>
  <si>
    <t>SLV</t>
  </si>
  <si>
    <t>Guinée équatoriale</t>
  </si>
  <si>
    <t>GQ</t>
  </si>
  <si>
    <t>GNQ</t>
  </si>
  <si>
    <t>Érythrée</t>
  </si>
  <si>
    <t>ER</t>
  </si>
  <si>
    <t>ERI</t>
  </si>
  <si>
    <t>Estonie</t>
  </si>
  <si>
    <t>EE</t>
  </si>
  <si>
    <t>EST</t>
  </si>
  <si>
    <t>Éthiopie</t>
  </si>
  <si>
    <t>ET</t>
  </si>
  <si>
    <t>ETH</t>
  </si>
  <si>
    <t>FK</t>
  </si>
  <si>
    <t>FLK</t>
  </si>
  <si>
    <t>FO</t>
  </si>
  <si>
    <t>FRO</t>
  </si>
  <si>
    <t>Fidji</t>
  </si>
  <si>
    <t>FJ</t>
  </si>
  <si>
    <t>FJI</t>
  </si>
  <si>
    <t>Finlande</t>
  </si>
  <si>
    <t>FI</t>
  </si>
  <si>
    <t>FIN</t>
  </si>
  <si>
    <t>France</t>
  </si>
  <si>
    <t>FR</t>
  </si>
  <si>
    <t>FRA</t>
  </si>
  <si>
    <t>Guyane française</t>
  </si>
  <si>
    <t>GF</t>
  </si>
  <si>
    <t>GUF</t>
  </si>
  <si>
    <t>Polynésie française</t>
  </si>
  <si>
    <t>PF</t>
  </si>
  <si>
    <t>PYF</t>
  </si>
  <si>
    <t>Territoires français australs</t>
  </si>
  <si>
    <t>TF</t>
  </si>
  <si>
    <t>ATF</t>
  </si>
  <si>
    <t>Gabon</t>
  </si>
  <si>
    <t>GA</t>
  </si>
  <si>
    <t>GAB</t>
  </si>
  <si>
    <t>Gambie</t>
  </si>
  <si>
    <t>GM</t>
  </si>
  <si>
    <t>GMB</t>
  </si>
  <si>
    <t>Géorgie</t>
  </si>
  <si>
    <t>GE</t>
  </si>
  <si>
    <t>GEO</t>
  </si>
  <si>
    <t>Allemagne</t>
  </si>
  <si>
    <t>DE</t>
  </si>
  <si>
    <t>DEU</t>
  </si>
  <si>
    <t>Ghana</t>
  </si>
  <si>
    <t>GH</t>
  </si>
  <si>
    <t>GHA</t>
  </si>
  <si>
    <t>Gibraltar</t>
  </si>
  <si>
    <t>GI</t>
  </si>
  <si>
    <t>GIB</t>
  </si>
  <si>
    <t>Grèce</t>
  </si>
  <si>
    <t>GR</t>
  </si>
  <si>
    <t>GRC</t>
  </si>
  <si>
    <t>Groenland</t>
  </si>
  <si>
    <t>GL</t>
  </si>
  <si>
    <t>GRL</t>
  </si>
  <si>
    <t>Grenade</t>
  </si>
  <si>
    <t>GD</t>
  </si>
  <si>
    <t>GRD</t>
  </si>
  <si>
    <t>Guadeloupe</t>
  </si>
  <si>
    <t>GP</t>
  </si>
  <si>
    <t>GLP</t>
  </si>
  <si>
    <t>Guam</t>
  </si>
  <si>
    <t>GU</t>
  </si>
  <si>
    <t>GUM</t>
  </si>
  <si>
    <t>Guatemala</t>
  </si>
  <si>
    <t>GT</t>
  </si>
  <si>
    <t>GTM</t>
  </si>
  <si>
    <t>GG</t>
  </si>
  <si>
    <t>GGY</t>
  </si>
  <si>
    <t>Guinée</t>
  </si>
  <si>
    <t>GN</t>
  </si>
  <si>
    <t>GIN</t>
  </si>
  <si>
    <t>Guinée-Bissau</t>
  </si>
  <si>
    <t>GW</t>
  </si>
  <si>
    <t>GNB</t>
  </si>
  <si>
    <t>Guyana</t>
  </si>
  <si>
    <t>GY</t>
  </si>
  <si>
    <t>GUY</t>
  </si>
  <si>
    <t>Haïti</t>
  </si>
  <si>
    <t>HT</t>
  </si>
  <si>
    <t>HTI</t>
  </si>
  <si>
    <t>Îles Heard et McDonald</t>
  </si>
  <si>
    <t>HM</t>
  </si>
  <si>
    <t>HMD</t>
  </si>
  <si>
    <t>VA</t>
  </si>
  <si>
    <t>Honduras</t>
  </si>
  <si>
    <t>HN</t>
  </si>
  <si>
    <t>HND</t>
  </si>
  <si>
    <t>Hongrie</t>
  </si>
  <si>
    <t>HU</t>
  </si>
  <si>
    <t>HUN</t>
  </si>
  <si>
    <t>Islande</t>
  </si>
  <si>
    <t>IS</t>
  </si>
  <si>
    <t>ISL</t>
  </si>
  <si>
    <t>Inde</t>
  </si>
  <si>
    <t>IN</t>
  </si>
  <si>
    <t>IND</t>
  </si>
  <si>
    <t>Indonésie</t>
  </si>
  <si>
    <t>ID</t>
  </si>
  <si>
    <t>IDN</t>
  </si>
  <si>
    <t>IR</t>
  </si>
  <si>
    <t>IRN</t>
  </si>
  <si>
    <t>Irak</t>
  </si>
  <si>
    <t>IQ</t>
  </si>
  <si>
    <t>IRQ</t>
  </si>
  <si>
    <t>Irlande</t>
  </si>
  <si>
    <t>IE</t>
  </si>
  <si>
    <t>IRL</t>
  </si>
  <si>
    <t>Île de Man</t>
  </si>
  <si>
    <t>IM</t>
  </si>
  <si>
    <t>IMN</t>
  </si>
  <si>
    <t>Israël</t>
  </si>
  <si>
    <t>IL</t>
  </si>
  <si>
    <t>ISR</t>
  </si>
  <si>
    <t>Italie</t>
  </si>
  <si>
    <t>IT</t>
  </si>
  <si>
    <t>ITA</t>
  </si>
  <si>
    <t>Jamaïque</t>
  </si>
  <si>
    <t>JM</t>
  </si>
  <si>
    <t>JAM</t>
  </si>
  <si>
    <t>Japon</t>
  </si>
  <si>
    <t>JP</t>
  </si>
  <si>
    <t>JPN</t>
  </si>
  <si>
    <t>Jersey</t>
  </si>
  <si>
    <t>JE</t>
  </si>
  <si>
    <t>JEY</t>
  </si>
  <si>
    <t>Jordanie</t>
  </si>
  <si>
    <t>JO</t>
  </si>
  <si>
    <t>JOR</t>
  </si>
  <si>
    <t>Kazakhstan</t>
  </si>
  <si>
    <t>KZ</t>
  </si>
  <si>
    <t>KAZ</t>
  </si>
  <si>
    <t>Kenya</t>
  </si>
  <si>
    <t>KE</t>
  </si>
  <si>
    <t>KEN</t>
  </si>
  <si>
    <t>Kiribati</t>
  </si>
  <si>
    <t>KI</t>
  </si>
  <si>
    <t>KIR</t>
  </si>
  <si>
    <t>Corée (du Nord)</t>
  </si>
  <si>
    <t>KP</t>
  </si>
  <si>
    <t>PRK</t>
  </si>
  <si>
    <t>Corée (du Sud)</t>
  </si>
  <si>
    <t>KR</t>
  </si>
  <si>
    <t>KOR</t>
  </si>
  <si>
    <t>KW</t>
  </si>
  <si>
    <t>KWT</t>
  </si>
  <si>
    <t>KG</t>
  </si>
  <si>
    <t>KGZ</t>
  </si>
  <si>
    <t>RPD du Laos</t>
  </si>
  <si>
    <t>LA</t>
  </si>
  <si>
    <t>LAO</t>
  </si>
  <si>
    <t>Lettonie</t>
  </si>
  <si>
    <t>LV</t>
  </si>
  <si>
    <t>LVA</t>
  </si>
  <si>
    <t>Liban</t>
  </si>
  <si>
    <t>LB</t>
  </si>
  <si>
    <t>LBN</t>
  </si>
  <si>
    <t>Lesotho</t>
  </si>
  <si>
    <t>LS</t>
  </si>
  <si>
    <t>LSO</t>
  </si>
  <si>
    <t>Libéria</t>
  </si>
  <si>
    <t>LR</t>
  </si>
  <si>
    <t>LBR</t>
  </si>
  <si>
    <t>Libye</t>
  </si>
  <si>
    <t>LY</t>
  </si>
  <si>
    <t>LBY</t>
  </si>
  <si>
    <t>Liechtenstein</t>
  </si>
  <si>
    <t>LI</t>
  </si>
  <si>
    <t>LIE</t>
  </si>
  <si>
    <t>Lituanie</t>
  </si>
  <si>
    <t>LT</t>
  </si>
  <si>
    <t>LTU</t>
  </si>
  <si>
    <t>Luxembourg</t>
  </si>
  <si>
    <t>LU</t>
  </si>
  <si>
    <t>LUX</t>
  </si>
  <si>
    <t>MK</t>
  </si>
  <si>
    <r>
      <rPr>
        <sz val="10.5"/>
        <color theme="1"/>
        <rFont val="Calibri"/>
        <family val="2"/>
      </rPr>
      <t>MKD</t>
    </r>
  </si>
  <si>
    <t>Madagascar</t>
  </si>
  <si>
    <t>MG</t>
  </si>
  <si>
    <t>MDG</t>
  </si>
  <si>
    <t>Malawi</t>
  </si>
  <si>
    <t>MW</t>
  </si>
  <si>
    <t>MWI</t>
  </si>
  <si>
    <t>Malaisie</t>
  </si>
  <si>
    <t>MY</t>
  </si>
  <si>
    <t>MYS</t>
  </si>
  <si>
    <t>Maldives</t>
  </si>
  <si>
    <t>MV</t>
  </si>
  <si>
    <t>MDV</t>
  </si>
  <si>
    <t>Mali</t>
  </si>
  <si>
    <t>ML</t>
  </si>
  <si>
    <t>MLI</t>
  </si>
  <si>
    <t>Malte</t>
  </si>
  <si>
    <t>MT</t>
  </si>
  <si>
    <t>MLT</t>
  </si>
  <si>
    <t>Îles Marshall</t>
  </si>
  <si>
    <t>MH</t>
  </si>
  <si>
    <t>MHL</t>
  </si>
  <si>
    <t>Martinique</t>
  </si>
  <si>
    <t>MQ</t>
  </si>
  <si>
    <t>MTQ</t>
  </si>
  <si>
    <t>Mauritanie</t>
  </si>
  <si>
    <t>MR</t>
  </si>
  <si>
    <t>MRT</t>
  </si>
  <si>
    <t>Maurice</t>
  </si>
  <si>
    <t>MU</t>
  </si>
  <si>
    <t>MUS</t>
  </si>
  <si>
    <t>Mayotte</t>
  </si>
  <si>
    <t>YT</t>
  </si>
  <si>
    <t>MYT</t>
  </si>
  <si>
    <t>Mexique</t>
  </si>
  <si>
    <t>MX</t>
  </si>
  <si>
    <t>MEX</t>
  </si>
  <si>
    <t>FM</t>
  </si>
  <si>
    <t>FSM</t>
  </si>
  <si>
    <t>Moldova</t>
  </si>
  <si>
    <t>MD</t>
  </si>
  <si>
    <t>MDA</t>
  </si>
  <si>
    <t>Monaco</t>
  </si>
  <si>
    <t>MC</t>
  </si>
  <si>
    <t>MCO</t>
  </si>
  <si>
    <t>Mongolie</t>
  </si>
  <si>
    <t>MN</t>
  </si>
  <si>
    <t>MNG</t>
  </si>
  <si>
    <t>ME</t>
  </si>
  <si>
    <t>MNE</t>
  </si>
  <si>
    <t>Montserrat</t>
  </si>
  <si>
    <t>MS</t>
  </si>
  <si>
    <t>MSR</t>
  </si>
  <si>
    <t>Maroc</t>
  </si>
  <si>
    <t>MA</t>
  </si>
  <si>
    <t>MAR</t>
  </si>
  <si>
    <t>Mozambique</t>
  </si>
  <si>
    <t>MZ</t>
  </si>
  <si>
    <t>MOZ</t>
  </si>
  <si>
    <t>Myanmar</t>
  </si>
  <si>
    <t>MM</t>
  </si>
  <si>
    <t>MMR</t>
  </si>
  <si>
    <t>Namibie</t>
  </si>
  <si>
    <t>NA</t>
  </si>
  <si>
    <t>NAM</t>
  </si>
  <si>
    <t>Nauru</t>
  </si>
  <si>
    <t>NR</t>
  </si>
  <si>
    <t>NRU</t>
  </si>
  <si>
    <t>Népal</t>
  </si>
  <si>
    <t>NP</t>
  </si>
  <si>
    <t>NPL</t>
  </si>
  <si>
    <t>Pays-Bas</t>
  </si>
  <si>
    <t>NL</t>
  </si>
  <si>
    <t>NLD</t>
  </si>
  <si>
    <t>Antilles néerlandaises</t>
  </si>
  <si>
    <t>AN</t>
  </si>
  <si>
    <t>ANT</t>
  </si>
  <si>
    <t>Nouvelle Calédonie</t>
  </si>
  <si>
    <t>NC</t>
  </si>
  <si>
    <t>NCL</t>
  </si>
  <si>
    <t>Nouvelle-Zélande</t>
  </si>
  <si>
    <t>NZ</t>
  </si>
  <si>
    <t>NZL</t>
  </si>
  <si>
    <t>Nicaragua</t>
  </si>
  <si>
    <t>NI</t>
  </si>
  <si>
    <t>NIC</t>
  </si>
  <si>
    <t>Niger</t>
  </si>
  <si>
    <t>NE</t>
  </si>
  <si>
    <t>NER</t>
  </si>
  <si>
    <t>Nigeria</t>
  </si>
  <si>
    <t>NG</t>
  </si>
  <si>
    <t>NGA</t>
  </si>
  <si>
    <t>Niue</t>
  </si>
  <si>
    <t>NU</t>
  </si>
  <si>
    <t>NIU</t>
  </si>
  <si>
    <t>Îles Norfolk</t>
  </si>
  <si>
    <t>NF</t>
  </si>
  <si>
    <t>NFK</t>
  </si>
  <si>
    <t>Îles Marianne septentrionales</t>
  </si>
  <si>
    <t>MP</t>
  </si>
  <si>
    <t>MNP</t>
  </si>
  <si>
    <t>Norvège</t>
  </si>
  <si>
    <t>NO</t>
  </si>
  <si>
    <t>NOR</t>
  </si>
  <si>
    <t>Oman</t>
  </si>
  <si>
    <t>OM</t>
  </si>
  <si>
    <t>OMN</t>
  </si>
  <si>
    <t>Pakistan</t>
  </si>
  <si>
    <t>PK</t>
  </si>
  <si>
    <t>PAK</t>
  </si>
  <si>
    <t>Palau</t>
  </si>
  <si>
    <t>PW</t>
  </si>
  <si>
    <t>PLW</t>
  </si>
  <si>
    <t>Territoire palestinien</t>
  </si>
  <si>
    <t>PS</t>
  </si>
  <si>
    <t>PSE</t>
  </si>
  <si>
    <t>Panama</t>
  </si>
  <si>
    <t>PA</t>
  </si>
  <si>
    <t>PAN</t>
  </si>
  <si>
    <t>Papouasie-Nouvelle-Guinée</t>
  </si>
  <si>
    <t>PG</t>
  </si>
  <si>
    <t>PNG</t>
  </si>
  <si>
    <t>Paraguay</t>
  </si>
  <si>
    <t>PY</t>
  </si>
  <si>
    <t>PRY</t>
  </si>
  <si>
    <t>Pérou</t>
  </si>
  <si>
    <t>PE</t>
  </si>
  <si>
    <t>PER</t>
  </si>
  <si>
    <t>Philippines</t>
  </si>
  <si>
    <t>PH</t>
  </si>
  <si>
    <t>PHL</t>
  </si>
  <si>
    <t>Pitcairn</t>
  </si>
  <si>
    <t>PN</t>
  </si>
  <si>
    <t>PCN</t>
  </si>
  <si>
    <t>Pologne</t>
  </si>
  <si>
    <t>PL</t>
  </si>
  <si>
    <t>POL</t>
  </si>
  <si>
    <t>Portugal</t>
  </si>
  <si>
    <t>PT</t>
  </si>
  <si>
    <t>PRT</t>
  </si>
  <si>
    <t>Porto Rico</t>
  </si>
  <si>
    <t>PR</t>
  </si>
  <si>
    <t>PRI</t>
  </si>
  <si>
    <t>Qatar</t>
  </si>
  <si>
    <t>QA</t>
  </si>
  <si>
    <t>QAT</t>
  </si>
  <si>
    <t>RE</t>
  </si>
  <si>
    <t>REU</t>
  </si>
  <si>
    <t>Roumanie</t>
  </si>
  <si>
    <t>RO</t>
  </si>
  <si>
    <t>ROU</t>
  </si>
  <si>
    <t>Fédération de Russie</t>
  </si>
  <si>
    <t>RU</t>
  </si>
  <si>
    <t>RUS</t>
  </si>
  <si>
    <t>Rwanda</t>
  </si>
  <si>
    <t>RW</t>
  </si>
  <si>
    <t>RWA</t>
  </si>
  <si>
    <t>BL</t>
  </si>
  <si>
    <t>BLM</t>
  </si>
  <si>
    <t>Saint Hélène</t>
  </si>
  <si>
    <t>SH</t>
  </si>
  <si>
    <t>SHN</t>
  </si>
  <si>
    <t>Saint Kitts et Nevis</t>
  </si>
  <si>
    <t>KN</t>
  </si>
  <si>
    <t>KNA</t>
  </si>
  <si>
    <t>Sainte Lucie</t>
  </si>
  <si>
    <t>LC</t>
  </si>
  <si>
    <t>LCA</t>
  </si>
  <si>
    <t>MF</t>
  </si>
  <si>
    <t>MAF</t>
  </si>
  <si>
    <t>Saint Pierre et Miquelon</t>
  </si>
  <si>
    <t>PM</t>
  </si>
  <si>
    <t>SPM</t>
  </si>
  <si>
    <t>VC</t>
  </si>
  <si>
    <t>VCT</t>
  </si>
  <si>
    <t>Samoa</t>
  </si>
  <si>
    <t>WS</t>
  </si>
  <si>
    <t>WSM</t>
  </si>
  <si>
    <t>Saint Marin</t>
  </si>
  <si>
    <t>SM</t>
  </si>
  <si>
    <t>SMR</t>
  </si>
  <si>
    <t>Sao Tomé-et-Principe</t>
  </si>
  <si>
    <t>ST</t>
  </si>
  <si>
    <t>STP</t>
  </si>
  <si>
    <t>Arabie saoudite</t>
  </si>
  <si>
    <t>SA</t>
  </si>
  <si>
    <t>SAU</t>
  </si>
  <si>
    <t>Sénégal</t>
  </si>
  <si>
    <t>SN</t>
  </si>
  <si>
    <t>SEN</t>
  </si>
  <si>
    <t>Serbie</t>
  </si>
  <si>
    <t>RS</t>
  </si>
  <si>
    <t>SRB</t>
  </si>
  <si>
    <t>Seychelles</t>
  </si>
  <si>
    <t>SC</t>
  </si>
  <si>
    <t>SYC</t>
  </si>
  <si>
    <t>Sierra Leone</t>
  </si>
  <si>
    <t>SL</t>
  </si>
  <si>
    <t>SLE</t>
  </si>
  <si>
    <t>Singapour</t>
  </si>
  <si>
    <t>SG</t>
  </si>
  <si>
    <t>SGP</t>
  </si>
  <si>
    <t>Slovaquie</t>
  </si>
  <si>
    <t>SK</t>
  </si>
  <si>
    <t>SVK</t>
  </si>
  <si>
    <t>Slovénie</t>
  </si>
  <si>
    <t>SI</t>
  </si>
  <si>
    <t>SVN</t>
  </si>
  <si>
    <t>Îles Salomon</t>
  </si>
  <si>
    <t>SB</t>
  </si>
  <si>
    <t>SLB</t>
  </si>
  <si>
    <t>Somalie</t>
  </si>
  <si>
    <t>SO</t>
  </si>
  <si>
    <t>SOM</t>
  </si>
  <si>
    <t>Afrique du Sud</t>
  </si>
  <si>
    <t>ZA</t>
  </si>
  <si>
    <t>ZAF</t>
  </si>
  <si>
    <t>Géorgie du Sud et les Îles Sandwich du Sud</t>
  </si>
  <si>
    <t>GS</t>
  </si>
  <si>
    <t>SGS</t>
  </si>
  <si>
    <t>Soudan du Sud</t>
  </si>
  <si>
    <t>SS</t>
  </si>
  <si>
    <t>SSD</t>
  </si>
  <si>
    <t>Espagne</t>
  </si>
  <si>
    <t>ES</t>
  </si>
  <si>
    <t>ESP</t>
  </si>
  <si>
    <t>Sri Lanka</t>
  </si>
  <si>
    <t>LK</t>
  </si>
  <si>
    <t>LKA</t>
  </si>
  <si>
    <t>Soudan</t>
  </si>
  <si>
    <t>SD</t>
  </si>
  <si>
    <t>SDN</t>
  </si>
  <si>
    <t>Suriname</t>
  </si>
  <si>
    <t>SR</t>
  </si>
  <si>
    <t>SUR</t>
  </si>
  <si>
    <t>Îles Svalbard et Jan Mayen</t>
  </si>
  <si>
    <t>SJ</t>
  </si>
  <si>
    <t>SJM</t>
  </si>
  <si>
    <t>SZ</t>
  </si>
  <si>
    <t>SWZ</t>
  </si>
  <si>
    <t>Suède</t>
  </si>
  <si>
    <t>SE</t>
  </si>
  <si>
    <t>SWE</t>
  </si>
  <si>
    <t>Suisse</t>
  </si>
  <si>
    <t>CH</t>
  </si>
  <si>
    <t>CHE</t>
  </si>
  <si>
    <t>SY</t>
  </si>
  <si>
    <t>SYR</t>
  </si>
  <si>
    <t>TW</t>
  </si>
  <si>
    <t>TWN</t>
  </si>
  <si>
    <t>Tadjikistan</t>
  </si>
  <si>
    <t>TJ</t>
  </si>
  <si>
    <t>TJK</t>
  </si>
  <si>
    <t>TZ</t>
  </si>
  <si>
    <t>TZA</t>
  </si>
  <si>
    <t>Thaïlande</t>
  </si>
  <si>
    <t>TH</t>
  </si>
  <si>
    <t>THA</t>
  </si>
  <si>
    <t>Timor-Leste</t>
  </si>
  <si>
    <t>TL</t>
  </si>
  <si>
    <t>TLS</t>
  </si>
  <si>
    <t>Togo</t>
  </si>
  <si>
    <t>TG</t>
  </si>
  <si>
    <t>TGO</t>
  </si>
  <si>
    <t>Tokelau</t>
  </si>
  <si>
    <t>TK</t>
  </si>
  <si>
    <t>TKL</t>
  </si>
  <si>
    <t>Tonga</t>
  </si>
  <si>
    <t>TO</t>
  </si>
  <si>
    <t>TON</t>
  </si>
  <si>
    <t>TT</t>
  </si>
  <si>
    <t>TTO</t>
  </si>
  <si>
    <t>Tunisie</t>
  </si>
  <si>
    <t>TN</t>
  </si>
  <si>
    <t>TUN</t>
  </si>
  <si>
    <t>Turquie</t>
  </si>
  <si>
    <t>TR</t>
  </si>
  <si>
    <t>TUR</t>
  </si>
  <si>
    <t>Turkménistan</t>
  </si>
  <si>
    <t>TM</t>
  </si>
  <si>
    <t>TKM</t>
  </si>
  <si>
    <t>Îles Turques et Caïques</t>
  </si>
  <si>
    <t>TC</t>
  </si>
  <si>
    <t>TCA</t>
  </si>
  <si>
    <t>Tuvalu</t>
  </si>
  <si>
    <t>TV</t>
  </si>
  <si>
    <t>TUV</t>
  </si>
  <si>
    <t>Ouganda</t>
  </si>
  <si>
    <t>UG</t>
  </si>
  <si>
    <t>UGA</t>
  </si>
  <si>
    <t>Ukraine</t>
  </si>
  <si>
    <t>UA</t>
  </si>
  <si>
    <t>UKR</t>
  </si>
  <si>
    <t>Émirats arabes unis</t>
  </si>
  <si>
    <t>AE</t>
  </si>
  <si>
    <t>ARE</t>
  </si>
  <si>
    <t>Royaume-Uni</t>
  </si>
  <si>
    <t>GB</t>
  </si>
  <si>
    <t>GBR</t>
  </si>
  <si>
    <t>États-Unis</t>
  </si>
  <si>
    <t>US</t>
  </si>
  <si>
    <t>USA</t>
  </si>
  <si>
    <t>Uruguay</t>
  </si>
  <si>
    <t>UY</t>
  </si>
  <si>
    <t>URY</t>
  </si>
  <si>
    <t>Ouzbékistan</t>
  </si>
  <si>
    <t>UZ</t>
  </si>
  <si>
    <t>UZB</t>
  </si>
  <si>
    <t>Vanuatu</t>
  </si>
  <si>
    <t>VU</t>
  </si>
  <si>
    <t>VUT</t>
  </si>
  <si>
    <t>VE</t>
  </si>
  <si>
    <t>VEN</t>
  </si>
  <si>
    <t>Vietnam</t>
  </si>
  <si>
    <t>VN</t>
  </si>
  <si>
    <t>VNM</t>
  </si>
  <si>
    <t>Îles Vierges, États-Unis</t>
  </si>
  <si>
    <t>VI</t>
  </si>
  <si>
    <t>VIR</t>
  </si>
  <si>
    <t>Îles Wallis et Futuna</t>
  </si>
  <si>
    <t>WF</t>
  </si>
  <si>
    <t>WLF</t>
  </si>
  <si>
    <t>Sahara occidental</t>
  </si>
  <si>
    <t>EH</t>
  </si>
  <si>
    <t>ESH</t>
  </si>
  <si>
    <t>Yémen</t>
  </si>
  <si>
    <t>YE</t>
  </si>
  <si>
    <t>YEM</t>
  </si>
  <si>
    <t>Zambie</t>
  </si>
  <si>
    <t>ZM</t>
  </si>
  <si>
    <t>ZMB</t>
  </si>
  <si>
    <t>Zimbabwe</t>
  </si>
  <si>
    <t>ZW</t>
  </si>
  <si>
    <t>ZWE</t>
  </si>
  <si>
    <t>Tanzanie</t>
  </si>
  <si>
    <t>Taïwan</t>
  </si>
  <si>
    <t>Hong Kong</t>
  </si>
  <si>
    <t>Macao</t>
  </si>
  <si>
    <t>République du Congo</t>
  </si>
  <si>
    <t>République démocratique du Congo</t>
  </si>
  <si>
    <t>Réunion</t>
  </si>
  <si>
    <t>Saint-Barthélemy</t>
  </si>
  <si>
    <t>Côte d’Ivoire</t>
  </si>
  <si>
    <t>Malouines</t>
  </si>
  <si>
    <t>Vatican</t>
  </si>
  <si>
    <t>Iran</t>
  </si>
  <si>
    <t>République kirghize</t>
  </si>
  <si>
    <t>Macédoine</t>
  </si>
  <si>
    <t>Micronésie</t>
  </si>
  <si>
    <t>Saint-Martin</t>
  </si>
  <si>
    <t>Syrie</t>
  </si>
  <si>
    <t>Venezuela</t>
  </si>
  <si>
    <t>Eswatini</t>
  </si>
  <si>
    <r>
      <rPr>
        <b/>
        <sz val="10.5"/>
        <color theme="1"/>
        <rFont val="Calibri"/>
        <family val="2"/>
      </rPr>
      <t>Nom de pays ou région</t>
    </r>
  </si>
  <si>
    <r>
      <rPr>
        <b/>
        <sz val="10.5"/>
        <color theme="1"/>
        <rFont val="Calibri"/>
        <family val="2"/>
      </rPr>
      <t>Code ISO de pays (alpha 2)</t>
    </r>
  </si>
  <si>
    <r>
      <rPr>
        <b/>
        <sz val="10.5"/>
        <color theme="1"/>
        <rFont val="Calibri"/>
        <family val="2"/>
      </rPr>
      <t>Code numérique ISO (UN M49)</t>
    </r>
  </si>
  <si>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</si>
  <si>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</si>
  <si>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</si>
  <si>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</si>
  <si>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</si>
  <si>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</si>
  <si>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</si>
  <si>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</si>
  <si>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</si>
  <si>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</si>
  <si>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</si>
  <si>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</si>
  <si>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</si>
  <si>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</si>
  <si>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</si>
  <si>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</si>
  <si>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</si>
  <si>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</si>
  <si>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</si>
  <si>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</si>
  <si>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</si>
  <si>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</si>
  <si>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</si>
  <si>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</si>
  <si>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</si>
  <si>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</si>
  <si>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</si>
  <si>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</si>
  <si>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</si>
  <si>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</si>
  <si>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</si>
  <si>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</si>
  <si>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</si>
  <si>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</si>
  <si>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</si>
  <si>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</si>
  <si>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</si>
  <si>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</si>
  <si>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</si>
  <si>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</si>
  <si>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</si>
  <si>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</si>
  <si>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</si>
  <si>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</si>
  <si>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</si>
  <si>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</si>
  <si>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</si>
  <si>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</si>
  <si>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</si>
  <si>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</si>
  <si>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</si>
  <si>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</si>
  <si>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</si>
  <si>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</si>
  <si>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</si>
  <si>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</si>
  <si>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</si>
  <si>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</si>
  <si>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</si>
  <si>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</si>
  <si>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</si>
  <si>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</si>
  <si>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</si>
  <si>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</si>
  <si>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</si>
  <si>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</si>
  <si>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</si>
  <si>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</si>
  <si>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</si>
  <si>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</si>
  <si>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</si>
  <si>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</si>
  <si>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</si>
  <si>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</si>
  <si>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</si>
  <si>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</si>
  <si>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</si>
  <si>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</si>
  <si>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</si>
  <si>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</si>
  <si>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</si>
  <si>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</si>
  <si>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</si>
  <si>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</si>
  <si>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</si>
  <si>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</si>
  <si>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</si>
  <si>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</si>
  <si>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</si>
  <si>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</si>
  <si>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</si>
  <si>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</si>
  <si>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</si>
  <si>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</si>
  <si>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</si>
  <si>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</si>
  <si>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</si>
  <si>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</si>
  <si>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</si>
  <si>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</si>
  <si>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</si>
  <si>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</si>
  <si>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</si>
  <si>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</si>
  <si>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</si>
  <si>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</si>
  <si>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</si>
  <si>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</si>
  <si>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</si>
  <si>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</si>
  <si>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</si>
  <si>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</si>
  <si>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</si>
  <si>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</si>
  <si>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</si>
  <si>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</si>
  <si>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</si>
  <si>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</si>
  <si>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</si>
  <si>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</si>
  <si>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</si>
  <si>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</si>
  <si>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</si>
  <si>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</si>
  <si>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</si>
  <si>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</si>
  <si>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</si>
  <si>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</si>
  <si>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</si>
  <si>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</si>
  <si>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</si>
  <si>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</si>
  <si>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</si>
  <si>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</si>
  <si>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</si>
  <si>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</si>
  <si>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</si>
  <si>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</si>
  <si>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</si>
  <si>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</si>
  <si>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</si>
  <si>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</si>
  <si>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</si>
  <si>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</si>
  <si>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</si>
  <si>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</si>
  <si>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</si>
  <si>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</si>
  <si>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</si>
  <si>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</si>
  <si>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</si>
  <si>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</si>
  <si>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</si>
  <si>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</si>
  <si>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</si>
  <si>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</si>
  <si>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</si>
  <si>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</si>
  <si>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</si>
  <si>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</si>
  <si>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</si>
  <si>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</si>
  <si>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</si>
  <si>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</si>
  <si>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</si>
  <si>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</si>
  <si>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</si>
  <si>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</si>
  <si>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</si>
  <si>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</si>
  <si>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</si>
  <si>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</si>
  <si>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</si>
  <si>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</si>
  <si>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</si>
  <si>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</si>
  <si>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</si>
  <si>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</si>
  <si>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</si>
  <si>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</si>
  <si>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</si>
  <si>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</si>
  <si>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</si>
  <si>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</si>
  <si>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</si>
  <si>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</si>
  <si>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</si>
  <si>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</si>
  <si>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</si>
  <si>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</si>
  <si>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</si>
  <si>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</si>
  <si>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</si>
  <si>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</si>
  <si>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</si>
  <si>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</si>
  <si>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</si>
  <si>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</si>
  <si>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</si>
  <si>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</si>
  <si>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</si>
  <si>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</si>
  <si>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</si>
  <si>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</si>
  <si>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</si>
  <si>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</si>
  <si>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</si>
  <si>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</si>
  <si>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</si>
  <si>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</si>
  <si>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</si>
  <si>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</si>
  <si>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</si>
  <si>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</si>
  <si>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</si>
  <si>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</si>
  <si>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</si>
  <si>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</si>
  <si>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</si>
  <si>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</si>
  <si>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</si>
  <si>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</si>
  <si>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</si>
  <si>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</si>
  <si>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</si>
  <si>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</si>
  <si>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</si>
  <si>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</si>
  <si>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</si>
  <si>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</si>
  <si>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</si>
  <si>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</si>
  <si>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</si>
  <si>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</si>
  <si>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</si>
  <si>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</si>
  <si>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</si>
  <si>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</si>
  <si>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</si>
  <si>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</si>
  <si>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</si>
  <si>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</si>
  <si>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</si>
  <si>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r>
      <rPr>
        <b/>
        <sz val="10.5"/>
        <color theme="1"/>
        <rFont val="Calibri"/>
        <family val="2"/>
      </rPr>
      <t>Tableau 1 - Codes de pays</t>
    </r>
  </si>
  <si>
    <r>
      <rPr>
        <b/>
        <sz val="10.5"/>
        <color theme="1"/>
        <rFont val="Calibri"/>
        <family val="2"/>
      </rPr>
      <t>Tableau 2 - Options simples</t>
    </r>
  </si>
  <si>
    <t>Liste</t>
  </si>
  <si>
    <t>Partiellement</t>
  </si>
  <si>
    <t>Devise</t>
  </si>
  <si>
    <r>
      <rPr>
        <sz val="10.5"/>
        <color theme="1"/>
        <rFont val="Calibri"/>
        <family val="2"/>
      </rPr>
      <t>AED</t>
    </r>
  </si>
  <si>
    <r>
      <rPr>
        <sz val="10.5"/>
        <color theme="1"/>
        <rFont val="Calibri"/>
        <family val="2"/>
      </rPr>
      <t>Dirham des émirats arabes unis</t>
    </r>
  </si>
  <si>
    <t>AFN</t>
  </si>
  <si>
    <t>Afghani afghan</t>
  </si>
  <si>
    <t>ALL</t>
  </si>
  <si>
    <t>Lek albanais</t>
  </si>
  <si>
    <t>AMD</t>
  </si>
  <si>
    <t>Dram arménien</t>
  </si>
  <si>
    <r>
      <rPr>
        <sz val="10.5"/>
        <color theme="1"/>
        <rFont val="Calibri"/>
        <family val="2"/>
      </rPr>
      <t>ANG</t>
    </r>
  </si>
  <si>
    <r>
      <rPr>
        <sz val="10.5"/>
        <color theme="1"/>
        <rFont val="Calibri"/>
        <family val="2"/>
      </rPr>
      <t>Florin des Antilles néerlandaises</t>
    </r>
  </si>
  <si>
    <t>AOA</t>
  </si>
  <si>
    <t>Kwanza angolais</t>
  </si>
  <si>
    <t>ARS</t>
  </si>
  <si>
    <t>Peso argentin</t>
  </si>
  <si>
    <t>AUD</t>
  </si>
  <si>
    <t>Dollar australien</t>
  </si>
  <si>
    <t>AWG</t>
  </si>
  <si>
    <t>Florin d’Aruba</t>
  </si>
  <si>
    <t>AZN</t>
  </si>
  <si>
    <t>Manat azéri</t>
  </si>
  <si>
    <r>
      <rPr>
        <sz val="10.5"/>
        <color theme="1"/>
        <rFont val="Calibri"/>
        <family val="2"/>
      </rPr>
      <t>BAM</t>
    </r>
  </si>
  <si>
    <r>
      <rPr>
        <sz val="10.5"/>
        <color theme="1"/>
        <rFont val="Calibri"/>
        <family val="2"/>
      </rPr>
      <t>Mark convertible de Bosnie-Herzégovine</t>
    </r>
  </si>
  <si>
    <t>BBD</t>
  </si>
  <si>
    <t>BDT</t>
  </si>
  <si>
    <t>Taka bangladeshi</t>
  </si>
  <si>
    <r>
      <rPr>
        <sz val="10.5"/>
        <color theme="1"/>
        <rFont val="Calibri"/>
        <family val="2"/>
      </rPr>
      <t>BGN</t>
    </r>
  </si>
  <si>
    <t>BHD</t>
  </si>
  <si>
    <t>Dinar de Bahreïn</t>
  </si>
  <si>
    <r>
      <rPr>
        <sz val="10.5"/>
        <color theme="1"/>
        <rFont val="Calibri"/>
        <family val="2"/>
      </rPr>
      <t>BIF</t>
    </r>
  </si>
  <si>
    <r>
      <rPr>
        <sz val="10.5"/>
        <color theme="1"/>
        <rFont val="Calibri"/>
        <family val="2"/>
      </rPr>
      <t>Franc du Burundi</t>
    </r>
  </si>
  <si>
    <t>BMD</t>
  </si>
  <si>
    <t>Dollar des Bermudes</t>
  </si>
  <si>
    <r>
      <rPr>
        <sz val="10.5"/>
        <color theme="1"/>
        <rFont val="Calibri"/>
        <family val="2"/>
      </rPr>
      <t>BND</t>
    </r>
  </si>
  <si>
    <r>
      <rPr>
        <sz val="10.5"/>
        <color theme="1"/>
        <rFont val="Calibri"/>
        <family val="2"/>
      </rPr>
      <t>Dollar de Brunei</t>
    </r>
  </si>
  <si>
    <t>BOB</t>
  </si>
  <si>
    <r>
      <rPr>
        <sz val="10.5"/>
        <color theme="1"/>
        <rFont val="Calibri"/>
        <family val="2"/>
      </rPr>
      <t>BRL</t>
    </r>
  </si>
  <si>
    <r>
      <rPr>
        <sz val="10.5"/>
        <color theme="1"/>
        <rFont val="Calibri"/>
        <family val="2"/>
      </rPr>
      <t>Réal brésilien</t>
    </r>
  </si>
  <si>
    <t>BSD</t>
  </si>
  <si>
    <t>Dollar bahamien</t>
  </si>
  <si>
    <t>BWP</t>
  </si>
  <si>
    <t>Pula du Botswana</t>
  </si>
  <si>
    <t>BZD</t>
  </si>
  <si>
    <t>Dollar de Belize</t>
  </si>
  <si>
    <r>
      <rPr>
        <sz val="10.5"/>
        <color theme="1"/>
        <rFont val="Calibri"/>
        <family val="2"/>
      </rPr>
      <t>CAD</t>
    </r>
  </si>
  <si>
    <r>
      <rPr>
        <sz val="10.5"/>
        <color theme="1"/>
        <rFont val="Calibri"/>
        <family val="2"/>
      </rPr>
      <t>Dollar canadien</t>
    </r>
  </si>
  <si>
    <r>
      <rPr>
        <sz val="10.5"/>
        <color theme="1"/>
        <rFont val="Calibri"/>
        <family val="2"/>
      </rPr>
      <t>CDF</t>
    </r>
  </si>
  <si>
    <r>
      <rPr>
        <sz val="10.5"/>
        <color theme="1"/>
        <rFont val="Calibri"/>
        <family val="2"/>
      </rPr>
      <t>Franc congolais</t>
    </r>
  </si>
  <si>
    <r>
      <rPr>
        <sz val="10.5"/>
        <color theme="1"/>
        <rFont val="Calibri"/>
        <family val="2"/>
      </rPr>
      <t>CHF</t>
    </r>
  </si>
  <si>
    <r>
      <rPr>
        <sz val="10.5"/>
        <color theme="1"/>
        <rFont val="Calibri"/>
        <family val="2"/>
      </rPr>
      <t>Franc suisse</t>
    </r>
  </si>
  <si>
    <r>
      <rPr>
        <sz val="10.5"/>
        <color theme="1"/>
        <rFont val="Calibri"/>
        <family val="2"/>
      </rPr>
      <t>CLF</t>
    </r>
  </si>
  <si>
    <r>
      <rPr>
        <sz val="10.5"/>
        <color theme="1"/>
        <rFont val="Calibri"/>
        <family val="2"/>
      </rPr>
      <t>COP</t>
    </r>
  </si>
  <si>
    <r>
      <rPr>
        <sz val="10.5"/>
        <color theme="1"/>
        <rFont val="Calibri"/>
        <family val="2"/>
      </rPr>
      <t>Peso colombien</t>
    </r>
  </si>
  <si>
    <r>
      <rPr>
        <sz val="10.5"/>
        <color theme="1"/>
        <rFont val="Calibri"/>
        <family val="2"/>
      </rPr>
      <t>CRC</t>
    </r>
  </si>
  <si>
    <r>
      <rPr>
        <sz val="10.5"/>
        <color theme="1"/>
        <rFont val="Calibri"/>
        <family val="2"/>
      </rPr>
      <t>Colon costaricain</t>
    </r>
  </si>
  <si>
    <r>
      <rPr>
        <sz val="10.5"/>
        <color theme="1"/>
        <rFont val="Calibri"/>
        <family val="2"/>
      </rPr>
      <t>CUC</t>
    </r>
  </si>
  <si>
    <t>CVE</t>
  </si>
  <si>
    <r>
      <rPr>
        <sz val="10.5"/>
        <color theme="1"/>
        <rFont val="Calibri"/>
        <family val="2"/>
      </rPr>
      <t>CZK</t>
    </r>
  </si>
  <si>
    <r>
      <rPr>
        <sz val="10.5"/>
        <color theme="1"/>
        <rFont val="Calibri"/>
        <family val="2"/>
      </rPr>
      <t>Couronne tchèque</t>
    </r>
  </si>
  <si>
    <r>
      <rPr>
        <sz val="10.5"/>
        <color theme="1"/>
        <rFont val="Calibri"/>
        <family val="2"/>
      </rPr>
      <t>DJF</t>
    </r>
  </si>
  <si>
    <r>
      <rPr>
        <sz val="10.5"/>
        <color theme="1"/>
        <rFont val="Calibri"/>
        <family val="2"/>
      </rPr>
      <t>Franc djiboutien</t>
    </r>
  </si>
  <si>
    <r>
      <rPr>
        <sz val="10.5"/>
        <color theme="1"/>
        <rFont val="Calibri"/>
        <family val="2"/>
      </rPr>
      <t>DKK</t>
    </r>
  </si>
  <si>
    <r>
      <rPr>
        <sz val="10.5"/>
        <color theme="1"/>
        <rFont val="Calibri"/>
        <family val="2"/>
      </rPr>
      <t>Couronne danoise</t>
    </r>
  </si>
  <si>
    <r>
      <rPr>
        <sz val="10.5"/>
        <color theme="1"/>
        <rFont val="Calibri"/>
        <family val="2"/>
      </rPr>
      <t>DOP</t>
    </r>
  </si>
  <si>
    <r>
      <rPr>
        <sz val="10.5"/>
        <color theme="1"/>
        <rFont val="Calibri"/>
        <family val="2"/>
      </rPr>
      <t>Peso dominicain</t>
    </r>
  </si>
  <si>
    <t>DZD</t>
  </si>
  <si>
    <t>Dinar algérien</t>
  </si>
  <si>
    <r>
      <rPr>
        <sz val="10.5"/>
        <color theme="1"/>
        <rFont val="Calibri"/>
        <family val="2"/>
      </rPr>
      <t>EGP</t>
    </r>
  </si>
  <si>
    <r>
      <rPr>
        <sz val="10.5"/>
        <color theme="1"/>
        <rFont val="Calibri"/>
        <family val="2"/>
      </rPr>
      <t>Livre égyptienne</t>
    </r>
  </si>
  <si>
    <r>
      <rPr>
        <sz val="10.5"/>
        <color theme="1"/>
        <rFont val="Calibri"/>
        <family val="2"/>
      </rPr>
      <t>ERN</t>
    </r>
  </si>
  <si>
    <r>
      <rPr>
        <sz val="10.5"/>
        <color theme="1"/>
        <rFont val="Calibri"/>
        <family val="2"/>
      </rPr>
      <t>Nakfa érythréen</t>
    </r>
  </si>
  <si>
    <r>
      <rPr>
        <sz val="10.5"/>
        <color theme="1"/>
        <rFont val="Calibri"/>
        <family val="2"/>
      </rPr>
      <t>ETB</t>
    </r>
  </si>
  <si>
    <r>
      <rPr>
        <sz val="10.5"/>
        <color theme="1"/>
        <rFont val="Calibri"/>
        <family val="2"/>
      </rPr>
      <t>Birr éthiopien</t>
    </r>
  </si>
  <si>
    <t>EUR</t>
  </si>
  <si>
    <t>Euro</t>
  </si>
  <si>
    <r>
      <rPr>
        <sz val="10.5"/>
        <color theme="1"/>
        <rFont val="Calibri"/>
        <family val="2"/>
      </rPr>
      <t>FJD</t>
    </r>
  </si>
  <si>
    <r>
      <rPr>
        <sz val="10.5"/>
        <color theme="1"/>
        <rFont val="Calibri"/>
        <family val="2"/>
      </rPr>
      <t>FKP</t>
    </r>
  </si>
  <si>
    <r>
      <rPr>
        <sz val="10.5"/>
        <color theme="1"/>
        <rFont val="Calibri"/>
        <family val="2"/>
      </rPr>
      <t>Livre des Malouines</t>
    </r>
  </si>
  <si>
    <r>
      <rPr>
        <sz val="10.5"/>
        <color theme="1"/>
        <rFont val="Calibri"/>
        <family val="2"/>
      </rPr>
      <t>GBP</t>
    </r>
  </si>
  <si>
    <r>
      <rPr>
        <sz val="10.5"/>
        <color theme="1"/>
        <rFont val="Calibri"/>
        <family val="2"/>
      </rPr>
      <t>Livre sterling</t>
    </r>
  </si>
  <si>
    <r>
      <rPr>
        <sz val="10.5"/>
        <color theme="1"/>
        <rFont val="Calibri"/>
        <family val="2"/>
      </rPr>
      <t>GEL</t>
    </r>
  </si>
  <si>
    <r>
      <rPr>
        <sz val="10.5"/>
        <color theme="1"/>
        <rFont val="Calibri"/>
        <family val="2"/>
      </rPr>
      <t>Géorgie</t>
    </r>
  </si>
  <si>
    <r>
      <rPr>
        <sz val="10.5"/>
        <color theme="1"/>
        <rFont val="Calibri"/>
        <family val="2"/>
      </rPr>
      <t>GHS</t>
    </r>
  </si>
  <si>
    <r>
      <rPr>
        <sz val="10.5"/>
        <color theme="1"/>
        <rFont val="Calibri"/>
        <family val="2"/>
      </rPr>
      <t>Cedi ghanéen</t>
    </r>
  </si>
  <si>
    <r>
      <rPr>
        <sz val="10.5"/>
        <color theme="1"/>
        <rFont val="Calibri"/>
        <family val="2"/>
      </rPr>
      <t>GIP</t>
    </r>
  </si>
  <si>
    <r>
      <rPr>
        <sz val="10.5"/>
        <color theme="1"/>
        <rFont val="Calibri"/>
        <family val="2"/>
      </rPr>
      <t>Livre de Gibraltar</t>
    </r>
  </si>
  <si>
    <r>
      <rPr>
        <sz val="10.5"/>
        <color theme="1"/>
        <rFont val="Calibri"/>
        <family val="2"/>
      </rPr>
      <t>GMD</t>
    </r>
  </si>
  <si>
    <r>
      <rPr>
        <sz val="10.5"/>
        <color theme="1"/>
        <rFont val="Calibri"/>
        <family val="2"/>
      </rPr>
      <t>Dalasi gambien</t>
    </r>
  </si>
  <si>
    <r>
      <rPr>
        <sz val="10.5"/>
        <color theme="1"/>
        <rFont val="Calibri"/>
        <family val="2"/>
      </rPr>
      <t>GNF</t>
    </r>
  </si>
  <si>
    <r>
      <rPr>
        <sz val="10.5"/>
        <color theme="1"/>
        <rFont val="Calibri"/>
        <family val="2"/>
      </rPr>
      <t>Franc guinéen</t>
    </r>
  </si>
  <si>
    <r>
      <rPr>
        <sz val="10.5"/>
        <color theme="1"/>
        <rFont val="Calibri"/>
        <family val="2"/>
      </rPr>
      <t>GTQ</t>
    </r>
  </si>
  <si>
    <r>
      <rPr>
        <sz val="10.5"/>
        <color theme="1"/>
        <rFont val="Calibri"/>
        <family val="2"/>
      </rPr>
      <t>Quetzal guatémaltèque</t>
    </r>
  </si>
  <si>
    <r>
      <rPr>
        <sz val="10.5"/>
        <color theme="1"/>
        <rFont val="Calibri"/>
        <family val="2"/>
      </rPr>
      <t>GYD</t>
    </r>
  </si>
  <si>
    <r>
      <rPr>
        <sz val="10.5"/>
        <color theme="1"/>
        <rFont val="Calibri"/>
        <family val="2"/>
      </rPr>
      <t>HKD</t>
    </r>
  </si>
  <si>
    <r>
      <rPr>
        <sz val="10.5"/>
        <color theme="1"/>
        <rFont val="Calibri"/>
        <family val="2"/>
      </rPr>
      <t>HNL</t>
    </r>
  </si>
  <si>
    <t>HRK</t>
  </si>
  <si>
    <r>
      <rPr>
        <sz val="10.5"/>
        <color theme="1"/>
        <rFont val="Calibri"/>
        <family val="2"/>
      </rPr>
      <t>HTG</t>
    </r>
  </si>
  <si>
    <r>
      <rPr>
        <sz val="10.5"/>
        <color theme="1"/>
        <rFont val="Calibri"/>
        <family val="2"/>
      </rPr>
      <t>HUF</t>
    </r>
  </si>
  <si>
    <r>
      <rPr>
        <sz val="10.5"/>
        <color theme="1"/>
        <rFont val="Calibri"/>
        <family val="2"/>
      </rPr>
      <t>IDR</t>
    </r>
  </si>
  <si>
    <r>
      <rPr>
        <sz val="10.5"/>
        <color theme="1"/>
        <rFont val="Calibri"/>
        <family val="2"/>
      </rPr>
      <t>ILS</t>
    </r>
  </si>
  <si>
    <r>
      <rPr>
        <sz val="10.5"/>
        <color theme="1"/>
        <rFont val="Calibri"/>
        <family val="2"/>
      </rPr>
      <t>INR</t>
    </r>
  </si>
  <si>
    <r>
      <rPr>
        <sz val="10.5"/>
        <color theme="1"/>
        <rFont val="Calibri"/>
        <family val="2"/>
      </rPr>
      <t>IQD</t>
    </r>
  </si>
  <si>
    <r>
      <rPr>
        <sz val="10.5"/>
        <color theme="1"/>
        <rFont val="Calibri"/>
        <family val="2"/>
      </rPr>
      <t>Dinar irakien</t>
    </r>
  </si>
  <si>
    <r>
      <rPr>
        <sz val="10.5"/>
        <color theme="1"/>
        <rFont val="Calibri"/>
        <family val="2"/>
      </rPr>
      <t>IRR</t>
    </r>
  </si>
  <si>
    <r>
      <rPr>
        <sz val="10.5"/>
        <color theme="1"/>
        <rFont val="Calibri"/>
        <family val="2"/>
      </rPr>
      <t>ISK</t>
    </r>
  </si>
  <si>
    <r>
      <rPr>
        <sz val="10.5"/>
        <color theme="1"/>
        <rFont val="Calibri"/>
        <family val="2"/>
      </rPr>
      <t>Couronne islandaise</t>
    </r>
  </si>
  <si>
    <r>
      <rPr>
        <sz val="10.5"/>
        <color theme="1"/>
        <rFont val="Calibri"/>
        <family val="2"/>
      </rPr>
      <t>JMD</t>
    </r>
  </si>
  <si>
    <r>
      <rPr>
        <sz val="10.5"/>
        <color theme="1"/>
        <rFont val="Calibri"/>
        <family val="2"/>
      </rPr>
      <t>JOD</t>
    </r>
  </si>
  <si>
    <r>
      <rPr>
        <sz val="10.5"/>
        <color theme="1"/>
        <rFont val="Calibri"/>
        <family val="2"/>
      </rPr>
      <t>JPY</t>
    </r>
  </si>
  <si>
    <r>
      <rPr>
        <sz val="10.5"/>
        <color theme="1"/>
        <rFont val="Calibri"/>
        <family val="2"/>
      </rPr>
      <t>KES</t>
    </r>
  </si>
  <si>
    <r>
      <rPr>
        <sz val="10.5"/>
        <color theme="1"/>
        <rFont val="Calibri"/>
        <family val="2"/>
      </rPr>
      <t>KGS</t>
    </r>
  </si>
  <si>
    <t>KHR</t>
  </si>
  <si>
    <t>KMF</t>
  </si>
  <si>
    <r>
      <rPr>
        <sz val="10.5"/>
        <color theme="1"/>
        <rFont val="Calibri"/>
        <family val="2"/>
      </rPr>
      <t>KPW</t>
    </r>
  </si>
  <si>
    <r>
      <rPr>
        <sz val="10.5"/>
        <color theme="1"/>
        <rFont val="Calibri"/>
        <family val="2"/>
      </rPr>
      <t>KRW</t>
    </r>
  </si>
  <si>
    <r>
      <rPr>
        <sz val="10.5"/>
        <color theme="1"/>
        <rFont val="Calibri"/>
        <family val="2"/>
      </rPr>
      <t>KWD</t>
    </r>
  </si>
  <si>
    <t>KYD</t>
  </si>
  <si>
    <r>
      <rPr>
        <sz val="10.5"/>
        <color theme="1"/>
        <rFont val="Calibri"/>
        <family val="2"/>
      </rPr>
      <t>KZT</t>
    </r>
  </si>
  <si>
    <r>
      <rPr>
        <sz val="10.5"/>
        <color theme="1"/>
        <rFont val="Calibri"/>
        <family val="2"/>
      </rPr>
      <t>LAK</t>
    </r>
  </si>
  <si>
    <r>
      <rPr>
        <sz val="10.5"/>
        <color theme="1"/>
        <rFont val="Calibri"/>
        <family val="2"/>
      </rPr>
      <t>LBP</t>
    </r>
  </si>
  <si>
    <r>
      <rPr>
        <sz val="10.5"/>
        <color theme="1"/>
        <rFont val="Calibri"/>
        <family val="2"/>
      </rPr>
      <t>LKR</t>
    </r>
  </si>
  <si>
    <r>
      <rPr>
        <sz val="10.5"/>
        <color theme="1"/>
        <rFont val="Calibri"/>
        <family val="2"/>
      </rPr>
      <t>LRD</t>
    </r>
  </si>
  <si>
    <r>
      <rPr>
        <sz val="10.5"/>
        <color theme="1"/>
        <rFont val="Calibri"/>
        <family val="2"/>
      </rPr>
      <t>LSL</t>
    </r>
  </si>
  <si>
    <r>
      <rPr>
        <sz val="10.5"/>
        <color theme="1"/>
        <rFont val="Calibri"/>
        <family val="2"/>
      </rPr>
      <t>Loti du Lesotho</t>
    </r>
  </si>
  <si>
    <r>
      <rPr>
        <sz val="10.5"/>
        <color theme="1"/>
        <rFont val="Calibri"/>
        <family val="2"/>
      </rPr>
      <t>LYD</t>
    </r>
  </si>
  <si>
    <r>
      <rPr>
        <sz val="10.5"/>
        <color theme="1"/>
        <rFont val="Calibri"/>
        <family val="2"/>
      </rPr>
      <t>MAD</t>
    </r>
  </si>
  <si>
    <r>
      <rPr>
        <sz val="10.5"/>
        <color theme="1"/>
        <rFont val="Calibri"/>
        <family val="2"/>
      </rPr>
      <t>MDL</t>
    </r>
  </si>
  <si>
    <r>
      <rPr>
        <sz val="10.5"/>
        <color theme="1"/>
        <rFont val="Calibri"/>
        <family val="2"/>
      </rPr>
      <t>MGA</t>
    </r>
  </si>
  <si>
    <r>
      <rPr>
        <sz val="10.5"/>
        <color theme="1"/>
        <rFont val="Calibri"/>
        <family val="2"/>
      </rPr>
      <t>Denar macédonien</t>
    </r>
  </si>
  <si>
    <r>
      <rPr>
        <sz val="10.5"/>
        <color theme="1"/>
        <rFont val="Calibri"/>
        <family val="2"/>
      </rPr>
      <t>MMK</t>
    </r>
  </si>
  <si>
    <r>
      <rPr>
        <sz val="10.5"/>
        <color theme="1"/>
        <rFont val="Calibri"/>
        <family val="2"/>
      </rPr>
      <t>MNT</t>
    </r>
  </si>
  <si>
    <r>
      <rPr>
        <sz val="10.5"/>
        <color theme="1"/>
        <rFont val="Calibri"/>
        <family val="2"/>
      </rPr>
      <t>MOP</t>
    </r>
  </si>
  <si>
    <r>
      <rPr>
        <sz val="10.5"/>
        <color theme="1"/>
        <rFont val="Calibri"/>
        <family val="2"/>
      </rPr>
      <t>MUR</t>
    </r>
  </si>
  <si>
    <r>
      <rPr>
        <sz val="10.5"/>
        <color theme="1"/>
        <rFont val="Calibri"/>
        <family val="2"/>
      </rPr>
      <t>MVR</t>
    </r>
  </si>
  <si>
    <r>
      <rPr>
        <sz val="10.5"/>
        <color theme="1"/>
        <rFont val="Calibri"/>
        <family val="2"/>
      </rPr>
      <t>MWK</t>
    </r>
  </si>
  <si>
    <r>
      <rPr>
        <sz val="10.5"/>
        <color theme="1"/>
        <rFont val="Calibri"/>
        <family val="2"/>
      </rPr>
      <t>Kwacha du Malawi</t>
    </r>
  </si>
  <si>
    <r>
      <rPr>
        <sz val="10.5"/>
        <color theme="1"/>
        <rFont val="Calibri"/>
        <family val="2"/>
      </rPr>
      <t>MXN</t>
    </r>
  </si>
  <si>
    <r>
      <rPr>
        <sz val="10.5"/>
        <color theme="1"/>
        <rFont val="Calibri"/>
        <family val="2"/>
      </rPr>
      <t>MYR</t>
    </r>
  </si>
  <si>
    <r>
      <rPr>
        <sz val="10.5"/>
        <color theme="1"/>
        <rFont val="Calibri"/>
        <family val="2"/>
      </rPr>
      <t>MZN</t>
    </r>
  </si>
  <si>
    <r>
      <rPr>
        <sz val="10.5"/>
        <color theme="1"/>
        <rFont val="Calibri"/>
        <family val="2"/>
      </rPr>
      <t>NAD</t>
    </r>
  </si>
  <si>
    <r>
      <rPr>
        <sz val="10.5"/>
        <color theme="1"/>
        <rFont val="Calibri"/>
        <family val="2"/>
      </rPr>
      <t>NGN</t>
    </r>
  </si>
  <si>
    <r>
      <rPr>
        <sz val="10.5"/>
        <color theme="1"/>
        <rFont val="Calibri"/>
        <family val="2"/>
      </rPr>
      <t>NIO</t>
    </r>
  </si>
  <si>
    <r>
      <rPr>
        <sz val="10.5"/>
        <color theme="1"/>
        <rFont val="Calibri"/>
        <family val="2"/>
      </rPr>
      <t>NOK</t>
    </r>
  </si>
  <si>
    <r>
      <rPr>
        <sz val="10.5"/>
        <color theme="1"/>
        <rFont val="Calibri"/>
        <family val="2"/>
      </rPr>
      <t>NPR</t>
    </r>
  </si>
  <si>
    <r>
      <rPr>
        <sz val="10.5"/>
        <color theme="1"/>
        <rFont val="Calibri"/>
        <family val="2"/>
      </rPr>
      <t>NZD</t>
    </r>
  </si>
  <si>
    <r>
      <rPr>
        <sz val="10.5"/>
        <color theme="1"/>
        <rFont val="Calibri"/>
        <family val="2"/>
      </rPr>
      <t>OMR</t>
    </r>
  </si>
  <si>
    <r>
      <rPr>
        <sz val="10.5"/>
        <color theme="1"/>
        <rFont val="Calibri"/>
        <family val="2"/>
      </rPr>
      <t>PAB</t>
    </r>
  </si>
  <si>
    <r>
      <rPr>
        <sz val="10.5"/>
        <color theme="1"/>
        <rFont val="Calibri"/>
        <family val="2"/>
      </rPr>
      <t>PEN</t>
    </r>
  </si>
  <si>
    <r>
      <rPr>
        <sz val="10.5"/>
        <color theme="1"/>
        <rFont val="Calibri"/>
        <family val="2"/>
      </rPr>
      <t>Sol péruvien</t>
    </r>
  </si>
  <si>
    <r>
      <rPr>
        <sz val="10.5"/>
        <color theme="1"/>
        <rFont val="Calibri"/>
        <family val="2"/>
      </rPr>
      <t>PGK</t>
    </r>
  </si>
  <si>
    <r>
      <rPr>
        <sz val="10.5"/>
        <color theme="1"/>
        <rFont val="Calibri"/>
        <family val="2"/>
      </rPr>
      <t>PHP</t>
    </r>
  </si>
  <si>
    <r>
      <rPr>
        <sz val="10.5"/>
        <color theme="1"/>
        <rFont val="Calibri"/>
        <family val="2"/>
      </rPr>
      <t>PKR</t>
    </r>
  </si>
  <si>
    <r>
      <rPr>
        <sz val="10.5"/>
        <color theme="1"/>
        <rFont val="Calibri"/>
        <family val="2"/>
      </rPr>
      <t>PLN</t>
    </r>
  </si>
  <si>
    <r>
      <rPr>
        <sz val="10.5"/>
        <color theme="1"/>
        <rFont val="Calibri"/>
        <family val="2"/>
      </rPr>
      <t>PYG</t>
    </r>
  </si>
  <si>
    <r>
      <rPr>
        <sz val="10.5"/>
        <color theme="1"/>
        <rFont val="Calibri"/>
        <family val="2"/>
      </rPr>
      <t>Guarani paraguayen</t>
    </r>
  </si>
  <si>
    <r>
      <rPr>
        <sz val="10.5"/>
        <color theme="1"/>
        <rFont val="Calibri"/>
        <family val="2"/>
      </rPr>
      <t>QAR</t>
    </r>
  </si>
  <si>
    <r>
      <rPr>
        <sz val="10.5"/>
        <color theme="1"/>
        <rFont val="Calibri"/>
        <family val="2"/>
      </rPr>
      <t>RON</t>
    </r>
  </si>
  <si>
    <r>
      <rPr>
        <sz val="10.5"/>
        <color theme="1"/>
        <rFont val="Calibri"/>
        <family val="2"/>
      </rPr>
      <t>RSD</t>
    </r>
  </si>
  <si>
    <r>
      <rPr>
        <sz val="10.5"/>
        <color theme="1"/>
        <rFont val="Calibri"/>
        <family val="2"/>
      </rPr>
      <t>RUB</t>
    </r>
  </si>
  <si>
    <r>
      <rPr>
        <sz val="10.5"/>
        <color theme="1"/>
        <rFont val="Calibri"/>
        <family val="2"/>
      </rPr>
      <t>RWF</t>
    </r>
  </si>
  <si>
    <r>
      <rPr>
        <sz val="10.5"/>
        <color theme="1"/>
        <rFont val="Calibri"/>
        <family val="2"/>
      </rPr>
      <t>SAR</t>
    </r>
  </si>
  <si>
    <r>
      <rPr>
        <sz val="10.5"/>
        <color theme="1"/>
        <rFont val="Calibri"/>
        <family val="2"/>
      </rPr>
      <t>SBD</t>
    </r>
  </si>
  <si>
    <r>
      <rPr>
        <sz val="10.5"/>
        <color theme="1"/>
        <rFont val="Calibri"/>
        <family val="2"/>
      </rPr>
      <t>SCR</t>
    </r>
  </si>
  <si>
    <r>
      <rPr>
        <sz val="10.5"/>
        <color theme="1"/>
        <rFont val="Calibri"/>
        <family val="2"/>
      </rPr>
      <t>SDG</t>
    </r>
  </si>
  <si>
    <r>
      <rPr>
        <sz val="10.5"/>
        <color theme="1"/>
        <rFont val="Calibri"/>
        <family val="2"/>
      </rPr>
      <t>SEK</t>
    </r>
  </si>
  <si>
    <r>
      <rPr>
        <sz val="10.5"/>
        <color theme="1"/>
        <rFont val="Calibri"/>
        <family val="2"/>
      </rPr>
      <t>SGD</t>
    </r>
  </si>
  <si>
    <r>
      <rPr>
        <sz val="10.5"/>
        <color theme="1"/>
        <rFont val="Calibri"/>
        <family val="2"/>
      </rPr>
      <t>SHP</t>
    </r>
  </si>
  <si>
    <r>
      <rPr>
        <sz val="10.5"/>
        <color theme="1"/>
        <rFont val="Calibri"/>
        <family val="2"/>
      </rPr>
      <t>SLL</t>
    </r>
  </si>
  <si>
    <r>
      <rPr>
        <sz val="10.5"/>
        <color theme="1"/>
        <rFont val="Calibri"/>
        <family val="2"/>
      </rPr>
      <t>Leone sierra-léonaise</t>
    </r>
  </si>
  <si>
    <r>
      <rPr>
        <sz val="10.5"/>
        <color theme="1"/>
        <rFont val="Calibri"/>
        <family val="2"/>
      </rPr>
      <t>SOS</t>
    </r>
  </si>
  <si>
    <r>
      <rPr>
        <sz val="10.5"/>
        <color theme="1"/>
        <rFont val="Calibri"/>
        <family val="2"/>
      </rPr>
      <t>SRD</t>
    </r>
  </si>
  <si>
    <r>
      <rPr>
        <sz val="10.5"/>
        <color theme="1"/>
        <rFont val="Calibri"/>
        <family val="2"/>
      </rPr>
      <t>Dollar du Suriname</t>
    </r>
  </si>
  <si>
    <r>
      <rPr>
        <sz val="10.5"/>
        <color theme="1"/>
        <rFont val="Calibri"/>
        <family val="2"/>
      </rPr>
      <t>SSP</t>
    </r>
  </si>
  <si>
    <r>
      <rPr>
        <sz val="10.5"/>
        <color theme="1"/>
        <rFont val="Calibri"/>
        <family val="2"/>
      </rPr>
      <t>SYP</t>
    </r>
  </si>
  <si>
    <t>SZL</t>
  </si>
  <si>
    <r>
      <rPr>
        <sz val="10.5"/>
        <color theme="1"/>
        <rFont val="Calibri"/>
        <family val="2"/>
      </rPr>
      <t>THB</t>
    </r>
  </si>
  <si>
    <r>
      <rPr>
        <sz val="10.5"/>
        <color theme="1"/>
        <rFont val="Calibri"/>
        <family val="2"/>
      </rPr>
      <t>TJS</t>
    </r>
  </si>
  <si>
    <r>
      <rPr>
        <sz val="10.5"/>
        <color theme="1"/>
        <rFont val="Calibri"/>
        <family val="2"/>
      </rPr>
      <t>TMT</t>
    </r>
  </si>
  <si>
    <r>
      <rPr>
        <sz val="10.5"/>
        <color theme="1"/>
        <rFont val="Calibri"/>
        <family val="2"/>
      </rPr>
      <t>TND</t>
    </r>
  </si>
  <si>
    <r>
      <rPr>
        <sz val="10.5"/>
        <color theme="1"/>
        <rFont val="Calibri"/>
        <family val="2"/>
      </rPr>
      <t>Tunisie</t>
    </r>
  </si>
  <si>
    <r>
      <rPr>
        <sz val="10.5"/>
        <color theme="1"/>
        <rFont val="Calibri"/>
        <family val="2"/>
      </rPr>
      <t>TOP</t>
    </r>
  </si>
  <si>
    <r>
      <rPr>
        <sz val="10.5"/>
        <color theme="1"/>
        <rFont val="Calibri"/>
        <family val="2"/>
      </rPr>
      <t>TRY</t>
    </r>
  </si>
  <si>
    <r>
      <rPr>
        <sz val="10.5"/>
        <color theme="1"/>
        <rFont val="Calibri"/>
        <family val="2"/>
      </rPr>
      <t>Lire turque</t>
    </r>
  </si>
  <si>
    <r>
      <rPr>
        <sz val="10.5"/>
        <color theme="1"/>
        <rFont val="Calibri"/>
        <family val="2"/>
      </rPr>
      <t>TTD</t>
    </r>
  </si>
  <si>
    <r>
      <rPr>
        <sz val="10.5"/>
        <color theme="1"/>
        <rFont val="Calibri"/>
        <family val="2"/>
      </rPr>
      <t>TWD</t>
    </r>
  </si>
  <si>
    <r>
      <rPr>
        <sz val="10.5"/>
        <color theme="1"/>
        <rFont val="Calibri"/>
        <family val="2"/>
      </rPr>
      <t>Nouveau dollar taïwanais</t>
    </r>
  </si>
  <si>
    <r>
      <rPr>
        <sz val="10.5"/>
        <color theme="1"/>
        <rFont val="Calibri"/>
        <family val="2"/>
      </rPr>
      <t>TZS</t>
    </r>
  </si>
  <si>
    <r>
      <rPr>
        <sz val="10.5"/>
        <color theme="1"/>
        <rFont val="Calibri"/>
        <family val="2"/>
      </rPr>
      <t>Shilling tanzanien</t>
    </r>
  </si>
  <si>
    <r>
      <rPr>
        <sz val="10.5"/>
        <color theme="1"/>
        <rFont val="Calibri"/>
        <family val="2"/>
      </rPr>
      <t>UAH</t>
    </r>
  </si>
  <si>
    <r>
      <rPr>
        <sz val="10.5"/>
        <color theme="1"/>
        <rFont val="Calibri"/>
        <family val="2"/>
      </rPr>
      <t>UGX</t>
    </r>
  </si>
  <si>
    <r>
      <rPr>
        <sz val="10.5"/>
        <color theme="1"/>
        <rFont val="Calibri"/>
        <family val="2"/>
      </rPr>
      <t>Shilling ougandais</t>
    </r>
  </si>
  <si>
    <t>Dollar des États-Unis</t>
  </si>
  <si>
    <r>
      <rPr>
        <sz val="10.5"/>
        <color theme="1"/>
        <rFont val="Calibri"/>
        <family val="2"/>
      </rPr>
      <t>UYU</t>
    </r>
  </si>
  <si>
    <r>
      <rPr>
        <sz val="10.5"/>
        <color theme="1"/>
        <rFont val="Calibri"/>
        <family val="2"/>
      </rPr>
      <t>UZS</t>
    </r>
  </si>
  <si>
    <r>
      <rPr>
        <sz val="10.5"/>
        <color theme="1"/>
        <rFont val="Calibri"/>
        <family val="2"/>
      </rPr>
      <t>VEF</t>
    </r>
  </si>
  <si>
    <r>
      <rPr>
        <sz val="10.5"/>
        <color theme="1"/>
        <rFont val="Calibri"/>
        <family val="2"/>
      </rPr>
      <t>VND</t>
    </r>
  </si>
  <si>
    <r>
      <rPr>
        <sz val="10.5"/>
        <color theme="1"/>
        <rFont val="Calibri"/>
        <family val="2"/>
      </rPr>
      <t>VUV</t>
    </r>
  </si>
  <si>
    <r>
      <rPr>
        <sz val="10.5"/>
        <color theme="1"/>
        <rFont val="Calibri"/>
        <family val="2"/>
      </rPr>
      <t>WST</t>
    </r>
  </si>
  <si>
    <r>
      <rPr>
        <sz val="10.5"/>
        <color theme="1"/>
        <rFont val="Calibri"/>
        <family val="2"/>
      </rPr>
      <t>Tala de Samoa</t>
    </r>
  </si>
  <si>
    <t>XAF</t>
  </si>
  <si>
    <t>XCD</t>
  </si>
  <si>
    <t>Dollar des Caraïbes orientales</t>
  </si>
  <si>
    <t>XOF</t>
  </si>
  <si>
    <r>
      <rPr>
        <sz val="10.5"/>
        <color theme="1"/>
        <rFont val="Calibri"/>
        <family val="2"/>
      </rPr>
      <t>YER</t>
    </r>
  </si>
  <si>
    <r>
      <rPr>
        <sz val="10.5"/>
        <color theme="1"/>
        <rFont val="Calibri"/>
        <family val="2"/>
      </rPr>
      <t>ZAR</t>
    </r>
  </si>
  <si>
    <r>
      <rPr>
        <sz val="10.5"/>
        <color theme="1"/>
        <rFont val="Calibri"/>
        <family val="2"/>
      </rPr>
      <t>ZMW</t>
    </r>
  </si>
  <si>
    <t>Dollar de la Barbade</t>
  </si>
  <si>
    <r>
      <rPr>
        <sz val="10.5"/>
        <color theme="1"/>
        <rFont val="Calibri"/>
        <family val="2"/>
      </rPr>
      <t>Lev bulgare (ancien)</t>
    </r>
  </si>
  <si>
    <t>Boliviano bolivien</t>
  </si>
  <si>
    <t>-</t>
  </si>
  <si>
    <t>BYR</t>
  </si>
  <si>
    <t>Rouble de Belarus</t>
  </si>
  <si>
    <r>
      <rPr>
        <sz val="10.5"/>
        <color theme="1"/>
        <rFont val="Calibri"/>
        <family val="2"/>
      </rPr>
      <t>CNH</t>
    </r>
  </si>
  <si>
    <r>
      <rPr>
        <sz val="10.5"/>
        <color theme="1"/>
        <rFont val="Calibri"/>
        <family val="2"/>
      </rPr>
      <t>Yuan renminbi chinois (off-shore)</t>
    </r>
  </si>
  <si>
    <r>
      <rPr>
        <sz val="10.5"/>
        <color theme="1"/>
        <rFont val="Calibri"/>
        <family val="2"/>
      </rPr>
      <t>Peso cubain convertible</t>
    </r>
  </si>
  <si>
    <t>Escudo cap-verdien</t>
  </si>
  <si>
    <r>
      <rPr>
        <sz val="10.5"/>
        <color theme="1"/>
        <rFont val="Calibri"/>
        <family val="2"/>
      </rPr>
      <t>Dollar fidjien</t>
    </r>
  </si>
  <si>
    <r>
      <rPr>
        <sz val="10.5"/>
        <color theme="1"/>
        <rFont val="Calibri"/>
        <family val="2"/>
      </rPr>
      <t>GGP</t>
    </r>
  </si>
  <si>
    <r>
      <rPr>
        <sz val="10.5"/>
        <color theme="1"/>
        <rFont val="Calibri"/>
        <family val="2"/>
      </rPr>
      <t>Livre</t>
    </r>
  </si>
  <si>
    <r>
      <rPr>
        <sz val="10.5"/>
        <color theme="1"/>
        <rFont val="Calibri"/>
        <family val="2"/>
      </rPr>
      <t>Dollar guyanais</t>
    </r>
  </si>
  <si>
    <r>
      <rPr>
        <sz val="10.5"/>
        <color theme="1"/>
        <rFont val="Calibri"/>
        <family val="2"/>
      </rPr>
      <t>Lempira hondurien</t>
    </r>
  </si>
  <si>
    <r>
      <rPr>
        <sz val="10.5"/>
        <color theme="1"/>
        <rFont val="Calibri"/>
        <family val="2"/>
      </rPr>
      <t>Gourde haïtienne</t>
    </r>
  </si>
  <si>
    <r>
      <rPr>
        <sz val="10.5"/>
        <color theme="1"/>
        <rFont val="Calibri"/>
        <family val="2"/>
      </rPr>
      <t>Forint hongrois</t>
    </r>
  </si>
  <si>
    <r>
      <rPr>
        <sz val="10.5"/>
        <color theme="1"/>
        <rFont val="Calibri"/>
        <family val="2"/>
      </rPr>
      <t>Roupie indonésienne</t>
    </r>
  </si>
  <si>
    <r>
      <rPr>
        <sz val="10.5"/>
        <color theme="1"/>
        <rFont val="Calibri"/>
        <family val="2"/>
      </rPr>
      <t>Nouveau shekel israélien</t>
    </r>
  </si>
  <si>
    <r>
      <rPr>
        <sz val="10.5"/>
        <color theme="1"/>
        <rFont val="Calibri"/>
        <family val="2"/>
      </rPr>
      <t>IMP</t>
    </r>
  </si>
  <si>
    <r>
      <rPr>
        <sz val="10.5"/>
        <color theme="1"/>
        <rFont val="Calibri"/>
        <family val="2"/>
      </rPr>
      <t>Livre de l’Île de Man</t>
    </r>
  </si>
  <si>
    <r>
      <rPr>
        <sz val="10.5"/>
        <color theme="1"/>
        <rFont val="Calibri"/>
        <family val="2"/>
      </rPr>
      <t>Roupie indienne</t>
    </r>
  </si>
  <si>
    <r>
      <rPr>
        <sz val="10.5"/>
        <color theme="1"/>
        <rFont val="Calibri"/>
        <family val="2"/>
      </rPr>
      <t>Rial iranien</t>
    </r>
  </si>
  <si>
    <r>
      <rPr>
        <sz val="10.5"/>
        <color theme="1"/>
        <rFont val="Calibri"/>
        <family val="2"/>
      </rPr>
      <t>JEP</t>
    </r>
  </si>
  <si>
    <r>
      <rPr>
        <sz val="10.5"/>
        <color theme="1"/>
        <rFont val="Calibri"/>
        <family val="2"/>
      </rPr>
      <t>Livre de Jersey</t>
    </r>
  </si>
  <si>
    <r>
      <rPr>
        <sz val="10.5"/>
        <color theme="1"/>
        <rFont val="Calibri"/>
        <family val="2"/>
      </rPr>
      <t>Dollar de la Jamaïque</t>
    </r>
  </si>
  <si>
    <r>
      <rPr>
        <sz val="10.5"/>
        <color theme="1"/>
        <rFont val="Calibri"/>
        <family val="2"/>
      </rPr>
      <t>Dinar jordanien</t>
    </r>
  </si>
  <si>
    <r>
      <rPr>
        <sz val="10.5"/>
        <color theme="1"/>
        <rFont val="Calibri"/>
        <family val="2"/>
      </rPr>
      <t>Yen japonais</t>
    </r>
  </si>
  <si>
    <r>
      <rPr>
        <sz val="10.5"/>
        <color theme="1"/>
        <rFont val="Calibri"/>
        <family val="2"/>
      </rPr>
      <t>Shilling kenyan</t>
    </r>
  </si>
  <si>
    <r>
      <rPr>
        <sz val="10.5"/>
        <color theme="1"/>
        <rFont val="Calibri"/>
        <family val="2"/>
      </rPr>
      <t>Sum kirghize</t>
    </r>
  </si>
  <si>
    <t>Riel cambodgien</t>
  </si>
  <si>
    <t>Franc comorien</t>
  </si>
  <si>
    <r>
      <rPr>
        <sz val="10.5"/>
        <color theme="1"/>
        <rFont val="Calibri"/>
        <family val="2"/>
      </rPr>
      <t>Won nord-coréen</t>
    </r>
  </si>
  <si>
    <r>
      <rPr>
        <sz val="10.5"/>
        <color theme="1"/>
        <rFont val="Calibri"/>
        <family val="2"/>
      </rPr>
      <t>Won sud-coréen</t>
    </r>
  </si>
  <si>
    <t>Dollar des Îles Caïman</t>
  </si>
  <si>
    <r>
      <rPr>
        <sz val="10.5"/>
        <color theme="1"/>
        <rFont val="Calibri"/>
        <family val="2"/>
      </rPr>
      <t>Tenge kazakh</t>
    </r>
  </si>
  <si>
    <r>
      <rPr>
        <sz val="10.5"/>
        <color theme="1"/>
        <rFont val="Calibri"/>
        <family val="2"/>
      </rPr>
      <t>Kip laotien</t>
    </r>
  </si>
  <si>
    <r>
      <rPr>
        <sz val="10.5"/>
        <color theme="1"/>
        <rFont val="Calibri"/>
        <family val="2"/>
      </rPr>
      <t>Livre libanaise</t>
    </r>
  </si>
  <si>
    <r>
      <rPr>
        <sz val="10.5"/>
        <color theme="1"/>
        <rFont val="Calibri"/>
        <family val="2"/>
      </rPr>
      <t>Roupie du Sri Lanka</t>
    </r>
  </si>
  <si>
    <r>
      <rPr>
        <sz val="10.5"/>
        <color theme="1"/>
        <rFont val="Calibri"/>
        <family val="2"/>
      </rPr>
      <t>Dollar du Libéria</t>
    </r>
  </si>
  <si>
    <r>
      <rPr>
        <sz val="10.5"/>
        <color theme="1"/>
        <rFont val="Calibri"/>
        <family val="2"/>
      </rPr>
      <t>Dinar libyen</t>
    </r>
  </si>
  <si>
    <r>
      <rPr>
        <sz val="10.5"/>
        <color theme="1"/>
        <rFont val="Calibri"/>
        <family val="2"/>
      </rPr>
      <t>Dirham marocain</t>
    </r>
  </si>
  <si>
    <r>
      <rPr>
        <sz val="10.5"/>
        <color theme="1"/>
        <rFont val="Calibri"/>
        <family val="2"/>
      </rPr>
      <t>Leu moldave</t>
    </r>
  </si>
  <si>
    <r>
      <rPr>
        <sz val="10.5"/>
        <color theme="1"/>
        <rFont val="Calibri"/>
        <family val="2"/>
      </rPr>
      <t>Ariary malgache</t>
    </r>
  </si>
  <si>
    <r>
      <rPr>
        <sz val="10.5"/>
        <color theme="1"/>
        <rFont val="Calibri"/>
        <family val="2"/>
      </rPr>
      <t>Kyat birman</t>
    </r>
  </si>
  <si>
    <r>
      <rPr>
        <sz val="10.5"/>
        <color theme="1"/>
        <rFont val="Calibri"/>
        <family val="2"/>
      </rPr>
      <t>Tugrik mongole</t>
    </r>
  </si>
  <si>
    <r>
      <rPr>
        <sz val="10.5"/>
        <color theme="1"/>
        <rFont val="Calibri"/>
        <family val="2"/>
      </rPr>
      <t>MRO</t>
    </r>
  </si>
  <si>
    <r>
      <rPr>
        <sz val="10.5"/>
        <color theme="1"/>
        <rFont val="Calibri"/>
        <family val="2"/>
      </rPr>
      <t>Ouguiya mauritanien</t>
    </r>
  </si>
  <si>
    <r>
      <rPr>
        <sz val="10.5"/>
        <color theme="1"/>
        <rFont val="Calibri"/>
        <family val="2"/>
      </rPr>
      <t>Roupie mauricienne</t>
    </r>
  </si>
  <si>
    <r>
      <rPr>
        <sz val="10.5"/>
        <color theme="1"/>
        <rFont val="Calibri"/>
        <family val="2"/>
      </rPr>
      <t>Rufiyaa des Maldives</t>
    </r>
  </si>
  <si>
    <r>
      <rPr>
        <sz val="10.5"/>
        <color theme="1"/>
        <rFont val="Calibri"/>
        <family val="2"/>
      </rPr>
      <t>Peso mexicain</t>
    </r>
  </si>
  <si>
    <r>
      <rPr>
        <sz val="10.5"/>
        <color theme="1"/>
        <rFont val="Calibri"/>
        <family val="2"/>
      </rPr>
      <t>Ringgit malais</t>
    </r>
  </si>
  <si>
    <r>
      <rPr>
        <sz val="10.5"/>
        <color theme="1"/>
        <rFont val="Calibri"/>
        <family val="2"/>
      </rPr>
      <t>Metical mozambicain</t>
    </r>
  </si>
  <si>
    <r>
      <rPr>
        <sz val="10.5"/>
        <color theme="1"/>
        <rFont val="Calibri"/>
        <family val="2"/>
      </rPr>
      <t>Dollar namibien</t>
    </r>
  </si>
  <si>
    <r>
      <rPr>
        <sz val="10.5"/>
        <color theme="1"/>
        <rFont val="Calibri"/>
        <family val="2"/>
      </rPr>
      <t>Naira  nigérian</t>
    </r>
  </si>
  <si>
    <r>
      <rPr>
        <sz val="10.5"/>
        <color theme="1"/>
        <rFont val="Calibri"/>
        <family val="2"/>
      </rPr>
      <t xml:space="preserve">Cordoba oro nicaraguayen </t>
    </r>
  </si>
  <si>
    <r>
      <rPr>
        <sz val="10.5"/>
        <color theme="1"/>
        <rFont val="Calibri"/>
        <family val="2"/>
      </rPr>
      <t>Couronne norvégienne</t>
    </r>
  </si>
  <si>
    <r>
      <rPr>
        <sz val="10.5"/>
        <color theme="1"/>
        <rFont val="Calibri"/>
        <family val="2"/>
      </rPr>
      <t>Roupie népalaise</t>
    </r>
  </si>
  <si>
    <r>
      <rPr>
        <sz val="10.5"/>
        <color theme="1"/>
        <rFont val="Calibri"/>
        <family val="2"/>
      </rPr>
      <t>Dollar néo-zélandais</t>
    </r>
  </si>
  <si>
    <r>
      <rPr>
        <sz val="10.5"/>
        <color theme="1"/>
        <rFont val="Calibri"/>
        <family val="2"/>
      </rPr>
      <t>Rial omanais</t>
    </r>
  </si>
  <si>
    <r>
      <rPr>
        <sz val="10.5"/>
        <color theme="1"/>
        <rFont val="Calibri"/>
        <family val="2"/>
      </rPr>
      <t>Peso philippin</t>
    </r>
  </si>
  <si>
    <r>
      <rPr>
        <sz val="10.5"/>
        <color theme="1"/>
        <rFont val="Calibri"/>
        <family val="2"/>
      </rPr>
      <t>Roupie pakistanaise</t>
    </r>
  </si>
  <si>
    <r>
      <rPr>
        <sz val="10.5"/>
        <color theme="1"/>
        <rFont val="Calibri"/>
        <family val="2"/>
      </rPr>
      <t>Zloty polonais</t>
    </r>
  </si>
  <si>
    <r>
      <rPr>
        <sz val="10.5"/>
        <color theme="1"/>
        <rFont val="Calibri"/>
        <family val="2"/>
      </rPr>
      <t>Leu roumain</t>
    </r>
  </si>
  <si>
    <r>
      <rPr>
        <sz val="10.5"/>
        <color theme="1"/>
        <rFont val="Calibri"/>
        <family val="2"/>
      </rPr>
      <t>Dinar serbe</t>
    </r>
  </si>
  <si>
    <r>
      <rPr>
        <sz val="10.5"/>
        <color theme="1"/>
        <rFont val="Calibri"/>
        <family val="2"/>
      </rPr>
      <t>Rouble russe</t>
    </r>
  </si>
  <si>
    <r>
      <rPr>
        <sz val="10.5"/>
        <color theme="1"/>
        <rFont val="Calibri"/>
        <family val="2"/>
      </rPr>
      <t>Franc rwandais</t>
    </r>
  </si>
  <si>
    <r>
      <rPr>
        <sz val="10.5"/>
        <color theme="1"/>
        <rFont val="Calibri"/>
        <family val="2"/>
      </rPr>
      <t>Rial saoudite</t>
    </r>
  </si>
  <si>
    <r>
      <rPr>
        <sz val="10.5"/>
        <color theme="1"/>
        <rFont val="Calibri"/>
        <family val="2"/>
      </rPr>
      <t>Dollar des Îles Salomon</t>
    </r>
  </si>
  <si>
    <r>
      <rPr>
        <sz val="10.5"/>
        <color theme="1"/>
        <rFont val="Calibri"/>
        <family val="2"/>
      </rPr>
      <t>Roupie seychelloise</t>
    </r>
  </si>
  <si>
    <r>
      <rPr>
        <sz val="10.5"/>
        <color theme="1"/>
        <rFont val="Calibri"/>
        <family val="2"/>
      </rPr>
      <t>Livre soudanaise</t>
    </r>
  </si>
  <si>
    <r>
      <rPr>
        <sz val="10.5"/>
        <color theme="1"/>
        <rFont val="Calibri"/>
        <family val="2"/>
      </rPr>
      <t>Couronne suédoise</t>
    </r>
  </si>
  <si>
    <r>
      <rPr>
        <sz val="10.5"/>
        <color theme="1"/>
        <rFont val="Calibri"/>
        <family val="2"/>
      </rPr>
      <t>Dollar de Singapour</t>
    </r>
  </si>
  <si>
    <r>
      <rPr>
        <sz val="10.5"/>
        <color theme="1"/>
        <rFont val="Calibri"/>
        <family val="2"/>
      </rPr>
      <t>Livre de Saint Hélène</t>
    </r>
  </si>
  <si>
    <r>
      <rPr>
        <sz val="10.5"/>
        <color theme="1"/>
        <rFont val="Calibri"/>
        <family val="2"/>
      </rPr>
      <t>Livre sud-soudanaise</t>
    </r>
  </si>
  <si>
    <r>
      <rPr>
        <sz val="10.5"/>
        <color theme="1"/>
        <rFont val="Calibri"/>
        <family val="2"/>
      </rPr>
      <t>STD</t>
    </r>
  </si>
  <si>
    <r>
      <rPr>
        <sz val="10.5"/>
        <color theme="1"/>
        <rFont val="Calibri"/>
        <family val="2"/>
      </rPr>
      <t>Dobra de Sao Tomé-et-Principe</t>
    </r>
  </si>
  <si>
    <r>
      <rPr>
        <sz val="10.5"/>
        <color theme="1"/>
        <rFont val="Calibri"/>
        <family val="2"/>
      </rPr>
      <t>Livre syrienne</t>
    </r>
  </si>
  <si>
    <t>Lilangeni swazi</t>
  </si>
  <si>
    <r>
      <rPr>
        <sz val="10.5"/>
        <color theme="1"/>
        <rFont val="Calibri"/>
        <family val="2"/>
      </rPr>
      <t>Baht thaïlandais</t>
    </r>
  </si>
  <si>
    <r>
      <rPr>
        <sz val="10.5"/>
        <color theme="1"/>
        <rFont val="Calibri"/>
        <family val="2"/>
      </rPr>
      <t>Nouveau manat turkmène</t>
    </r>
  </si>
  <si>
    <r>
      <rPr>
        <sz val="10.5"/>
        <color theme="1"/>
        <rFont val="Calibri"/>
        <family val="2"/>
      </rPr>
      <t>Pa’anga des Îles Tonga</t>
    </r>
  </si>
  <si>
    <r>
      <rPr>
        <sz val="10.5"/>
        <color theme="1"/>
        <rFont val="Calibri"/>
        <family val="2"/>
      </rPr>
      <t>Dollar de Trinité-et-Tobago</t>
    </r>
  </si>
  <si>
    <r>
      <rPr>
        <sz val="10.5"/>
        <color theme="1"/>
        <rFont val="Calibri"/>
        <family val="2"/>
      </rPr>
      <t>TVD</t>
    </r>
  </si>
  <si>
    <r>
      <rPr>
        <sz val="10.5"/>
        <color theme="1"/>
        <rFont val="Calibri"/>
        <family val="2"/>
      </rPr>
      <t>Dollar de Tuvalu</t>
    </r>
  </si>
  <si>
    <r>
      <rPr>
        <sz val="10.5"/>
        <color theme="1"/>
        <rFont val="Calibri"/>
        <family val="2"/>
      </rPr>
      <t>Hryvnia ukrainien</t>
    </r>
  </si>
  <si>
    <r>
      <rPr>
        <sz val="10.5"/>
        <color theme="1"/>
        <rFont val="Calibri"/>
        <family val="2"/>
      </rPr>
      <t xml:space="preserve">Peso uruguayen </t>
    </r>
  </si>
  <si>
    <r>
      <rPr>
        <sz val="10.5"/>
        <color theme="1"/>
        <rFont val="Calibri"/>
        <family val="2"/>
      </rPr>
      <t>Dong vietnamien</t>
    </r>
  </si>
  <si>
    <r>
      <rPr>
        <sz val="10.5"/>
        <color theme="1"/>
        <rFont val="Calibri"/>
        <family val="2"/>
      </rPr>
      <t>Vatu de Vanuatu</t>
    </r>
  </si>
  <si>
    <t>Franc CFA d’Afrique de l’Ouest</t>
  </si>
  <si>
    <r>
      <rPr>
        <sz val="10.5"/>
        <color theme="1"/>
        <rFont val="Calibri"/>
        <family val="2"/>
      </rPr>
      <t>Rial yéménite</t>
    </r>
  </si>
  <si>
    <r>
      <rPr>
        <sz val="10.5"/>
        <color theme="1"/>
        <rFont val="Calibri"/>
        <family val="2"/>
      </rPr>
      <t>Rand sud-africain</t>
    </r>
  </si>
  <si>
    <r>
      <rPr>
        <sz val="10.5"/>
        <color theme="1"/>
        <rFont val="Calibri"/>
        <family val="2"/>
      </rPr>
      <t>Kwacha zambien</t>
    </r>
  </si>
  <si>
    <r>
      <rPr>
        <b/>
        <sz val="10.5"/>
        <color theme="1"/>
        <rFont val="Calibri"/>
        <family val="2"/>
      </rPr>
      <t>Code de devise (ISO 4217)</t>
    </r>
  </si>
  <si>
    <r>
      <rPr>
        <b/>
        <sz val="10.5"/>
        <color theme="1"/>
        <rFont val="Calibri"/>
        <family val="2"/>
      </rPr>
      <t>Code numérique de devise (ISO 4217)</t>
    </r>
  </si>
  <si>
    <t>Franc CFA d’Afrique centrale</t>
  </si>
  <si>
    <r>
      <rPr>
        <sz val="10.5"/>
        <color theme="1"/>
        <rFont val="Calibri"/>
        <family val="2"/>
      </rPr>
      <t>Patca de Macao</t>
    </r>
  </si>
  <si>
    <t>Kosovo</t>
  </si>
  <si>
    <t>XK</t>
  </si>
  <si>
    <t>XKX</t>
  </si>
  <si>
    <r>
      <rPr>
        <b/>
        <sz val="10.5"/>
        <color theme="1"/>
        <rFont val="Calibri"/>
        <family val="2"/>
      </rPr>
      <t>Tableau 3 - Options de déclaration</t>
    </r>
  </si>
  <si>
    <r>
      <rPr>
        <b/>
        <sz val="10.5"/>
        <color theme="1"/>
        <rFont val="Calibri"/>
        <family val="2"/>
      </rPr>
      <t>Tableau 4 - Liste des codes de devise</t>
    </r>
  </si>
  <si>
    <r>
      <rPr>
        <b/>
        <sz val="10.5"/>
        <color theme="1"/>
        <rFont val="Calibri"/>
        <family val="2"/>
      </rPr>
      <t>Tableau 5 - Liste de matières premières</t>
    </r>
  </si>
  <si>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</si>
  <si>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</si>
  <si>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</si>
  <si>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</si>
  <si>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</si>
  <si>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</si>
  <si>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</si>
  <si>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</si>
  <si>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</si>
  <si>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</si>
  <si>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</si>
  <si>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</si>
  <si>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</si>
  <si>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</si>
  <si>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</si>
  <si>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</si>
  <si>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</si>
  <si>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</si>
  <si>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</si>
  <si>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</si>
  <si>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</si>
  <si>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</si>
  <si>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</si>
  <si>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</si>
  <si>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</si>
  <si>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</si>
  <si>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</si>
  <si>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</si>
  <si>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</si>
  <si>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</si>
  <si>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</si>
  <si>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</si>
  <si>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</si>
  <si>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</si>
  <si>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</si>
  <si>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</si>
  <si>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</si>
  <si>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</si>
  <si>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</si>
  <si>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</si>
  <si>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</si>
  <si>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</si>
  <si>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</si>
  <si>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</si>
  <si>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</si>
  <si>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</si>
  <si>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</si>
  <si>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</si>
  <si>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</si>
  <si>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</si>
  <si>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</si>
  <si>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</si>
  <si>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</si>
  <si>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</si>
  <si>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</si>
  <si>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</si>
  <si>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</si>
  <si>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</si>
  <si>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</si>
  <si>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</si>
  <si>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</si>
  <si>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</si>
  <si>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</si>
  <si>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</si>
  <si>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</si>
  <si>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</si>
  <si>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2 716</t>
  </si>
  <si>
    <t>7102</t>
  </si>
  <si>
    <t>7106</t>
  </si>
  <si>
    <t>7108</t>
  </si>
  <si>
    <r>
      <rPr>
        <b/>
        <sz val="11"/>
        <color theme="1"/>
        <rFont val="Calibri"/>
        <family val="2"/>
        <scheme val="minor"/>
      </rPr>
      <t>Code de produit HS</t>
    </r>
  </si>
  <si>
    <r>
      <rPr>
        <b/>
        <sz val="11"/>
        <color theme="1"/>
        <rFont val="Calibri"/>
        <family val="2"/>
        <scheme val="minor"/>
      </rPr>
      <t>Description de produit HS av. volume</t>
    </r>
  </si>
  <si>
    <r>
      <rPr>
        <b/>
        <sz val="10.5"/>
        <color theme="1"/>
        <rFont val="Calibri"/>
        <family val="2"/>
      </rPr>
      <t>Code GFS</t>
    </r>
  </si>
  <si>
    <t>Nom du flux de revenus</t>
  </si>
  <si>
    <t>Valeur des revenus</t>
  </si>
  <si>
    <t>1112E1</t>
  </si>
  <si>
    <t>1112E2</t>
  </si>
  <si>
    <t>112E</t>
  </si>
  <si>
    <t>Impôts sur la masse salariale et la force de travail</t>
  </si>
  <si>
    <t>113E</t>
  </si>
  <si>
    <t>Impôts sur la propriété</t>
  </si>
  <si>
    <t>1141E</t>
  </si>
  <si>
    <t>1142E</t>
  </si>
  <si>
    <t>114521E</t>
  </si>
  <si>
    <t>114522E</t>
  </si>
  <si>
    <t>11451E</t>
  </si>
  <si>
    <t>1151E</t>
  </si>
  <si>
    <t>1152E</t>
  </si>
  <si>
    <t>1153E1</t>
  </si>
  <si>
    <t>116E</t>
  </si>
  <si>
    <t>Autres impôts payés par les entreprises exploitant des ressources naturelles</t>
  </si>
  <si>
    <t>1212E</t>
  </si>
  <si>
    <t>Cotisations patronales à la sécurité sociale</t>
  </si>
  <si>
    <t>1412E1</t>
  </si>
  <si>
    <t>1412E2</t>
  </si>
  <si>
    <t>1413E</t>
  </si>
  <si>
    <t>1415E1</t>
  </si>
  <si>
    <t>1415E2</t>
  </si>
  <si>
    <t>1415E31</t>
  </si>
  <si>
    <t>1415E32</t>
  </si>
  <si>
    <t>1415E4</t>
  </si>
  <si>
    <t>1415E5</t>
  </si>
  <si>
    <t>1421E</t>
  </si>
  <si>
    <t>1422E</t>
  </si>
  <si>
    <t>143E</t>
  </si>
  <si>
    <t>144E1</t>
  </si>
  <si>
    <t>Transferts volontaires à l’État (donations)</t>
  </si>
  <si>
    <r>
      <rPr>
        <b/>
        <sz val="10.5"/>
        <color theme="1"/>
        <rFont val="Calibri"/>
        <family val="2"/>
      </rPr>
      <t>Codes GFS des flux de revenus issus des entreprises extractives</t>
    </r>
  </si>
  <si>
    <r>
      <rPr>
        <b/>
        <sz val="10.5"/>
        <color theme="1"/>
        <rFont val="Calibri"/>
        <family val="2"/>
      </rPr>
      <t>Tableau 6 - Codes/Classification GFS</t>
    </r>
  </si>
  <si>
    <r>
      <rPr>
        <b/>
        <sz val="10.5"/>
        <color theme="1"/>
        <rFont val="Calibri"/>
        <family val="2"/>
      </rPr>
      <t>Combiné</t>
    </r>
  </si>
  <si>
    <t>Impôts (11E)</t>
  </si>
  <si>
    <t>Impôts sur le revenu, le bénéfice et les plus-values</t>
  </si>
  <si>
    <t>Impôts sur la masse salariale et la force de travail (112E)</t>
  </si>
  <si>
    <t>Impôts sur la propriété (113E)</t>
  </si>
  <si>
    <t>Impôts sur les biens et services (114E)</t>
  </si>
  <si>
    <t>Taxes sur le commerce et les transactions au niveau international (115E)</t>
  </si>
  <si>
    <t>Cotisations sociales (12E)</t>
  </si>
  <si>
    <t>Cotisations patronales à la sécurité sociale (1212E)</t>
  </si>
  <si>
    <t>Autre revenu (14E)</t>
  </si>
  <si>
    <t>Revenu dégagé de la propriété (141E)</t>
  </si>
  <si>
    <t>Ventes de marchandises et de services (142E)</t>
  </si>
  <si>
    <t>Amendes, peines et dédits (143E)</t>
  </si>
  <si>
    <t>Transferts volontaires à l’État (donations) (144E1)</t>
  </si>
  <si>
    <t>GFS Niveau 1</t>
  </si>
  <si>
    <t>GFS Niveau 2</t>
  </si>
  <si>
    <t>GFS Niveau 3</t>
  </si>
  <si>
    <t>GFS Niveau 4</t>
  </si>
  <si>
    <r>
      <rPr>
        <b/>
        <sz val="10.5"/>
        <color theme="1"/>
        <rFont val="Calibri"/>
        <family val="2"/>
      </rPr>
      <t>Secteur (s)</t>
    </r>
  </si>
  <si>
    <t>Nom du projet</t>
  </si>
  <si>
    <t>Entité de l’État</t>
  </si>
  <si>
    <t>Nom du paiement</t>
  </si>
  <si>
    <t>Perçu par projet (O/N)</t>
  </si>
  <si>
    <t>Déclaré par projet (O/N)</t>
  </si>
  <si>
    <t>Commentaires</t>
  </si>
  <si>
    <t>Dividendes (1412E)</t>
  </si>
  <si>
    <t>Des entreprises d’État (1412E1)</t>
  </si>
  <si>
    <t>Provenant de la participation de l’État (1412E2)</t>
  </si>
  <si>
    <t>Retraits à partir du revenu de quasi-sociétés (1413E)</t>
  </si>
  <si>
    <t>Loyers (1415E)</t>
  </si>
  <si>
    <t>Primes (1415E2)</t>
  </si>
  <si>
    <t>Droits sur la production (en nature ou en espèces)(1415E3)</t>
  </si>
  <si>
    <t>Frais administratifs pour services gouvernementaux (1422E)</t>
  </si>
  <si>
    <t>Transferts obligatoires à l’État (infrastructures et autres éléments) (1415E4)</t>
  </si>
  <si>
    <t>Autres paiements de loyer (1415E5)</t>
  </si>
  <si>
    <t>Ventes de marchandises et de services par des entités de l’État (1421E)</t>
  </si>
  <si>
    <t>Impôts ordinaires sur le revenu, le bénéfice et les plus-values (1112E1)</t>
  </si>
  <si>
    <t>Impôts ordinaires sur le revenu, le bénéfice et les plus-values</t>
  </si>
  <si>
    <t>Impôts extraordinaires sur le revenu, le bénéfice et les plus-values</t>
  </si>
  <si>
    <t>Impôts généraux sur les biens et services (TVA, taxes sur les ventes, taxes sur le chiffre d’affaires)</t>
  </si>
  <si>
    <t>Droits d’accise (1142E)</t>
  </si>
  <si>
    <t>Droits d’accise</t>
  </si>
  <si>
    <t>Impôts sur l’usage de biens/permission d’utiliser des biens ou d’exécuter des activités (1145E)</t>
  </si>
  <si>
    <t>Droits de licence</t>
  </si>
  <si>
    <t>Taxes sur les émissions et la pollution</t>
  </si>
  <si>
    <t>Taxes sur les véhicules à moteur (11451E)</t>
  </si>
  <si>
    <t>Taxes sur les véhicules à moteur</t>
  </si>
  <si>
    <t>Droits de douane et autres droits d’importation (1151E)</t>
  </si>
  <si>
    <t>Droits de douane et autres droits d’importation</t>
  </si>
  <si>
    <t>Taxes sur les exportations (1152E)</t>
  </si>
  <si>
    <t>Taxes sur les exportations</t>
  </si>
  <si>
    <t>Bénéfices des monopoles fiscaux sur les ressources naturelles (1153E1)</t>
  </si>
  <si>
    <t>Bénéfices des monopoles fiscaux sur les ressources naturelles</t>
  </si>
  <si>
    <t>Des entreprises d’État</t>
  </si>
  <si>
    <t>Provenant de la participation de l’État</t>
  </si>
  <si>
    <t>Retraits à partir du revenu de quasi-sociétés</t>
  </si>
  <si>
    <t>Redevances</t>
  </si>
  <si>
    <t>Primes</t>
  </si>
  <si>
    <t>Livré/payé directement à l’État (1415E31)</t>
  </si>
  <si>
    <t>Livré/payé directement à l’État</t>
  </si>
  <si>
    <t>Livré/payé à une/des entreprise(s) d’État</t>
  </si>
  <si>
    <t>Transferts obligatoires à l’État (infrastructures et autres éléments)</t>
  </si>
  <si>
    <t>Autres paiements de loyer</t>
  </si>
  <si>
    <t>Ventes de marchandises et de services par des entités de l’État</t>
  </si>
  <si>
    <t>Frais administratifs pour services gouvernementaux</t>
  </si>
  <si>
    <r>
      <rPr>
        <b/>
        <sz val="10.5"/>
        <color theme="1"/>
        <rFont val="Calibri"/>
        <family val="2"/>
      </rPr>
      <t>Tableau 7 - Secteurs</t>
    </r>
  </si>
  <si>
    <t>Entreprise</t>
  </si>
  <si>
    <t>Devise de déclaration</t>
  </si>
  <si>
    <t>Étapes du projet</t>
  </si>
  <si>
    <r>
      <rPr>
        <b/>
        <sz val="10.5"/>
        <color theme="1"/>
        <rFont val="Calibri"/>
        <family val="2"/>
      </rPr>
      <t>Tableau 8 - Phases de projet</t>
    </r>
  </si>
  <si>
    <t>&lt;Sélectionner l’étape&gt;</t>
  </si>
  <si>
    <t>Prospection</t>
  </si>
  <si>
    <t>Développement</t>
  </si>
  <si>
    <r>
      <rPr>
        <sz val="10.5"/>
        <color theme="1"/>
        <rFont val="Calibri"/>
        <family val="2"/>
      </rPr>
      <t>Oui, divulgation systématique</t>
    </r>
  </si>
  <si>
    <t>Référence(s) de la convention juridique : contrat, licence, bail, concession,...</t>
  </si>
  <si>
    <t>AJOUTER UN SECTEUR</t>
  </si>
  <si>
    <t>Secteur</t>
  </si>
  <si>
    <t>Autorité fiscale</t>
  </si>
  <si>
    <t>USD</t>
  </si>
  <si>
    <t>Secteur</t>
  </si>
  <si>
    <t>Entité de l’État</t>
  </si>
  <si>
    <t>Valeur de revenus</t>
  </si>
  <si>
    <t>Oui</t>
  </si>
  <si>
    <r>
      <rPr>
        <b/>
        <sz val="10.5"/>
        <color theme="1"/>
        <rFont val="Calibri"/>
        <family val="2"/>
      </rPr>
      <t>Code ISO de devise (alpha 3)</t>
    </r>
  </si>
  <si>
    <r>
      <rPr>
        <b/>
        <sz val="10.5"/>
        <color theme="1"/>
        <rFont val="Calibri"/>
        <family val="2"/>
      </rPr>
      <t>Devise</t>
    </r>
  </si>
  <si>
    <t>Liste</t>
  </si>
  <si>
    <r>
      <rPr>
        <b/>
        <sz val="10.5"/>
        <color theme="1"/>
        <rFont val="Calibri"/>
        <family val="2"/>
      </rPr>
      <t>GFS Niveau 1</t>
    </r>
  </si>
  <si>
    <r>
      <rPr>
        <b/>
        <sz val="10.5"/>
        <color theme="1"/>
        <rFont val="Calibri"/>
        <family val="2"/>
      </rPr>
      <t>GFS Niveau 2</t>
    </r>
  </si>
  <si>
    <r>
      <rPr>
        <b/>
        <sz val="10.5"/>
        <color theme="1"/>
        <rFont val="Calibri"/>
        <family val="2"/>
      </rPr>
      <t>GFS Niveau 3</t>
    </r>
  </si>
  <si>
    <r>
      <rPr>
        <b/>
        <sz val="10.5"/>
        <color theme="1"/>
        <rFont val="Calibri"/>
        <family val="2"/>
      </rPr>
      <t>GFS Niveau 4</t>
    </r>
  </si>
  <si>
    <t>USD</t>
  </si>
  <si>
    <t>&lt;Sélectionner l’option&gt;</t>
  </si>
  <si>
    <t>Impôts ordinaires sur le revenu, le bénéfice et les plus-values (1112E1)</t>
  </si>
  <si>
    <t>Impôts ordinaires sur le revenu, le bénéfice et les plus-values (1112E1)</t>
  </si>
  <si>
    <t>&lt;Sélectionner le secteur&gt;</t>
  </si>
  <si>
    <t>Oui</t>
  </si>
  <si>
    <t>Impôts extraordinaires sur le revenu, le bénéfice et les plus-values (1112E2)</t>
  </si>
  <si>
    <t>Impôts (11E)</t>
  </si>
  <si>
    <t>Impôts sur le revenu, le bénéfice et les plus-values (111E)</t>
  </si>
  <si>
    <t>Impôts extraordinaires sur le revenu, le bénéfice et les plus-values (1112E2)</t>
  </si>
  <si>
    <t>Impôts extraordinaires sur le revenu, le bénéfice et les plus-values (1112E2)</t>
  </si>
  <si>
    <t>Pétrole</t>
  </si>
  <si>
    <t>Oui, à travers le rapportage ITIE</t>
  </si>
  <si>
    <t>Impôts (11E)</t>
  </si>
  <si>
    <t>Impôts sur la masse salariale et la force de travail (112E)</t>
  </si>
  <si>
    <t>Impôts sur la masse salariale et la force de travail (112E)</t>
  </si>
  <si>
    <t>Impôts sur la masse salariale et la force de travail (112E)</t>
  </si>
  <si>
    <t>Gaz</t>
  </si>
  <si>
    <t>Production</t>
  </si>
  <si>
    <t>Sans objet.</t>
  </si>
  <si>
    <t>Impôts (11E)</t>
  </si>
  <si>
    <t>Impôts sur la propriété (113E)</t>
  </si>
  <si>
    <t>Impôts sur la propriété (113E)</t>
  </si>
  <si>
    <t>Impôts sur la propriété (113E)</t>
  </si>
  <si>
    <t>Sans objet</t>
  </si>
  <si>
    <t>Non disponible</t>
  </si>
  <si>
    <t>Impôts généraux sur les biens et services (TVA, taxes sur les ventes, taxes sur le chiffre d’affaires)(1141E)</t>
  </si>
  <si>
    <t>Impôts (11E)</t>
  </si>
  <si>
    <t>Impôts généraux sur les biens et services (TVA, taxes sur les ventes, taxes sur le chiffre d’affaires (1141E)</t>
  </si>
  <si>
    <t>Impôts généraux sur les biens et services (TVA, taxes sur les ventes, taxes sur le chiffre d’affaires (1141E)</t>
  </si>
  <si>
    <t>Sans objet</t>
  </si>
  <si>
    <t>Autres</t>
  </si>
  <si>
    <t>USD</t>
  </si>
  <si>
    <t>Dollar des États-Unis</t>
  </si>
  <si>
    <t>Impôts (11E)</t>
  </si>
  <si>
    <t>Impôts sur les biens et services (114E)</t>
  </si>
  <si>
    <t>Droits d’accise (1142E)</t>
  </si>
  <si>
    <t>Droits d’accise (1142E)</t>
  </si>
  <si>
    <t>Pétrole &amp; Gaz</t>
  </si>
  <si>
    <t>Sans objet</t>
  </si>
  <si>
    <t>EUR</t>
  </si>
  <si>
    <t>Euro</t>
  </si>
  <si>
    <t>Droits de licence (114521E)</t>
  </si>
  <si>
    <t>Impôts (11E)</t>
  </si>
  <si>
    <t>Impôts sur les biens et services (114E)</t>
  </si>
  <si>
    <t>Droits de licence (114521E)</t>
  </si>
  <si>
    <t>Autres</t>
  </si>
  <si>
    <r>
      <rPr>
        <b/>
        <sz val="10.5"/>
        <color theme="0"/>
        <rFont val="Calibri"/>
        <family val="2"/>
      </rPr>
      <t>Code de devise (ISO 4217)</t>
    </r>
  </si>
  <si>
    <r>
      <rPr>
        <b/>
        <sz val="10.5"/>
        <color theme="0"/>
        <rFont val="Calibri"/>
        <family val="2"/>
      </rPr>
      <t>Code numérique de devise (ISO 4217)</t>
    </r>
  </si>
  <si>
    <r>
      <rPr>
        <b/>
        <sz val="10.5"/>
        <color theme="0"/>
        <rFont val="Calibri"/>
        <family val="2"/>
      </rPr>
      <t>Devise</t>
    </r>
  </si>
  <si>
    <t>Taxes sur les émissions et la pollution (114522E)</t>
  </si>
  <si>
    <t>Impôts (11E)</t>
  </si>
  <si>
    <t>Impôts sur les biens et services (114E)</t>
  </si>
  <si>
    <t>Impôts sur l’usage de biens/permission d’utiliser des biens ou d’exécuter des activités (1145E)</t>
  </si>
  <si>
    <t>Taxes sur les émissions et la pollution (114522E)</t>
  </si>
  <si>
    <t>Impôts (11E)</t>
  </si>
  <si>
    <t>Impôts sur les biens et services (114E)</t>
  </si>
  <si>
    <t>Impôts sur l’usage de biens/permission d’utiliser des biens ou d’exécuter des activités (1145E)</t>
  </si>
  <si>
    <t>Taxes sur les véhicules à moteur (11451E)</t>
  </si>
  <si>
    <t>XCD</t>
  </si>
  <si>
    <t>Dollar des Caraïbes orientales</t>
  </si>
  <si>
    <r>
      <rPr>
        <sz val="10.5"/>
        <color theme="1"/>
        <rFont val="Calibri"/>
        <family val="2"/>
      </rPr>
      <t>AFN</t>
    </r>
  </si>
  <si>
    <r>
      <rPr>
        <sz val="10.5"/>
        <color theme="1"/>
        <rFont val="Calibri"/>
        <family val="2"/>
      </rPr>
      <t>Afghani afghan</t>
    </r>
  </si>
  <si>
    <t>Impôts (11E)</t>
  </si>
  <si>
    <t>Droits de douane et autres droits d’importation (1151E)</t>
  </si>
  <si>
    <t>Droits de douane et autres droits d’importation (1151E)</t>
  </si>
  <si>
    <r>
      <rPr>
        <sz val="10.5"/>
        <color theme="1"/>
        <rFont val="Calibri"/>
        <family val="2"/>
      </rPr>
      <t>ALL</t>
    </r>
  </si>
  <si>
    <r>
      <rPr>
        <sz val="10.5"/>
        <color theme="1"/>
        <rFont val="Calibri"/>
        <family val="2"/>
      </rPr>
      <t>Lek albanais</t>
    </r>
  </si>
  <si>
    <t>Impôts (11E)</t>
  </si>
  <si>
    <t>Taxes sur le commerce et les transactions au niveau international (115E)</t>
  </si>
  <si>
    <t>Taxes sur les exportations (1152E)</t>
  </si>
  <si>
    <t>Taxes sur les exportations (1152E)</t>
  </si>
  <si>
    <r>
      <rPr>
        <sz val="10.5"/>
        <color theme="1"/>
        <rFont val="Calibri"/>
        <family val="2"/>
      </rPr>
      <t>AMD</t>
    </r>
  </si>
  <si>
    <r>
      <rPr>
        <sz val="10.5"/>
        <color theme="1"/>
        <rFont val="Calibri"/>
        <family val="2"/>
      </rPr>
      <t>Dram arménien</t>
    </r>
  </si>
  <si>
    <t>Impôts (11E)</t>
  </si>
  <si>
    <t>Taxes sur le commerce et les transactions au niveau international (115E)</t>
  </si>
  <si>
    <t>Bénéfices des monopoles fiscaux sur les ressources naturelles (1153E1)</t>
  </si>
  <si>
    <t>Bénéfices des monopoles fiscaux sur les ressources naturelles (1153E1)</t>
  </si>
  <si>
    <t>Autres impôts payés par les entreprises exploitant des ressources naturelles (116E)</t>
  </si>
  <si>
    <t>Impôts (11E)</t>
  </si>
  <si>
    <t>Autres impôts payés par les entreprises exploitant des ressources naturelles (116E)</t>
  </si>
  <si>
    <t>Autres impôts payés par les entreprises exploitant des ressources naturelles (116E)</t>
  </si>
  <si>
    <t>Autres impôts payés par les entreprises exploitant des ressources naturelles (116E)</t>
  </si>
  <si>
    <r>
      <rPr>
        <sz val="10.5"/>
        <color theme="1"/>
        <rFont val="Calibri"/>
        <family val="2"/>
      </rPr>
      <t>AOA</t>
    </r>
  </si>
  <si>
    <r>
      <rPr>
        <sz val="10.5"/>
        <color theme="1"/>
        <rFont val="Calibri"/>
        <family val="2"/>
      </rPr>
      <t>Kwanza angolais</t>
    </r>
  </si>
  <si>
    <t>Cotisations patronales à la sécurité sociale (1212E)</t>
  </si>
  <si>
    <t>Cotisations patronales à la sécurité sociale (1212E)</t>
  </si>
  <si>
    <t>Cotisations patronales à la sécurité sociale (1212E)</t>
  </si>
  <si>
    <t>EUR</t>
  </si>
  <si>
    <t>Euro</t>
  </si>
  <si>
    <r>
      <rPr>
        <sz val="10.5"/>
        <color theme="1"/>
        <rFont val="Calibri"/>
        <family val="2"/>
      </rPr>
      <t>ARS</t>
    </r>
  </si>
  <si>
    <r>
      <rPr>
        <sz val="10.5"/>
        <color theme="1"/>
        <rFont val="Calibri"/>
        <family val="2"/>
      </rPr>
      <t>Peso argentin</t>
    </r>
  </si>
  <si>
    <t>Des entreprises d’État (1412E1)</t>
  </si>
  <si>
    <r>
      <rPr>
        <sz val="10.5"/>
        <color theme="1"/>
        <rFont val="Calibri"/>
        <family val="2"/>
      </rPr>
      <t>AUD</t>
    </r>
  </si>
  <si>
    <r>
      <rPr>
        <sz val="10.5"/>
        <color theme="1"/>
        <rFont val="Calibri"/>
        <family val="2"/>
      </rPr>
      <t>Dollar australien</t>
    </r>
  </si>
  <si>
    <t>Autre revenu (14E)</t>
  </si>
  <si>
    <t>Revenu dégagé de la propriété (141E)</t>
  </si>
  <si>
    <t>Dividendes (1412E)</t>
  </si>
  <si>
    <t>Provenant de la participation de l’État (1412E2)</t>
  </si>
  <si>
    <r>
      <rPr>
        <sz val="10.5"/>
        <color theme="1"/>
        <rFont val="Calibri"/>
        <family val="2"/>
      </rPr>
      <t>AWG</t>
    </r>
  </si>
  <si>
    <r>
      <rPr>
        <sz val="10.5"/>
        <color theme="1"/>
        <rFont val="Calibri"/>
        <family val="2"/>
      </rPr>
      <t>Florin d’Aruba</t>
    </r>
  </si>
  <si>
    <t>Autre revenu (14E)</t>
  </si>
  <si>
    <t>Revenu dégagé de la propriété (141E)</t>
  </si>
  <si>
    <t>Retraits à partir du revenu de quasi-sociétés (1413E)</t>
  </si>
  <si>
    <t>Retraits à partir du revenu de quasi-sociétés (1413E)</t>
  </si>
  <si>
    <r>
      <rPr>
        <sz val="10.5"/>
        <color theme="1"/>
        <rFont val="Calibri"/>
        <family val="2"/>
      </rPr>
      <t>AZN</t>
    </r>
  </si>
  <si>
    <r>
      <rPr>
        <sz val="10.5"/>
        <color theme="1"/>
        <rFont val="Calibri"/>
        <family val="2"/>
      </rPr>
      <t>Manat azéri</t>
    </r>
  </si>
  <si>
    <t>Redevances (1415E1)</t>
  </si>
  <si>
    <t>Autre revenu (14E)</t>
  </si>
  <si>
    <t>Revenu dégagé de la propriété (141E)</t>
  </si>
  <si>
    <t>Redevances (1415E1)</t>
  </si>
  <si>
    <t>Autre revenu (14E)</t>
  </si>
  <si>
    <t>Revenu dégagé de la propriété (141E)</t>
  </si>
  <si>
    <t>Loyers (1415E)</t>
  </si>
  <si>
    <t>Primes (1415E2)</t>
  </si>
  <si>
    <r>
      <rPr>
        <sz val="10.5"/>
        <color theme="1"/>
        <rFont val="Calibri"/>
        <family val="2"/>
      </rPr>
      <t>BBD</t>
    </r>
  </si>
  <si>
    <r>
      <rPr>
        <sz val="10.5"/>
        <color theme="1"/>
        <rFont val="Calibri"/>
        <family val="2"/>
      </rPr>
      <t>Dollar de la Barbade</t>
    </r>
  </si>
  <si>
    <t>Autre revenu (14E)</t>
  </si>
  <si>
    <t>Revenu dégagé de la propriété (141E)</t>
  </si>
  <si>
    <t>Loyers (1415E)</t>
  </si>
  <si>
    <r>
      <rPr>
        <sz val="10.5"/>
        <color theme="1"/>
        <rFont val="Calibri"/>
        <family val="2"/>
      </rPr>
      <t>BDT</t>
    </r>
  </si>
  <si>
    <r>
      <rPr>
        <sz val="10.5"/>
        <color theme="1"/>
        <rFont val="Calibri"/>
        <family val="2"/>
      </rPr>
      <t>Taka bangladeshi</t>
    </r>
  </si>
  <si>
    <t>Autre revenu (14E)</t>
  </si>
  <si>
    <t>Revenu dégagé de la propriété (141E)</t>
  </si>
  <si>
    <t>Loyers (1415E)</t>
  </si>
  <si>
    <t>Droits sur la production (en nature ou en espèces)(1415E3)</t>
  </si>
  <si>
    <t>EUR</t>
  </si>
  <si>
    <t>Euro</t>
  </si>
  <si>
    <t>Autre revenu (14E)</t>
  </si>
  <si>
    <t>Revenu dégagé de la propriété (141E)</t>
  </si>
  <si>
    <t>Loyers (1415E)</t>
  </si>
  <si>
    <t>Transferts obligatoires à l’État (infrastructures et autres éléments) (1415E4)</t>
  </si>
  <si>
    <r>
      <rPr>
        <sz val="10.5"/>
        <color theme="1"/>
        <rFont val="Calibri"/>
        <family val="2"/>
      </rPr>
      <t>BHD</t>
    </r>
  </si>
  <si>
    <r>
      <rPr>
        <sz val="10.5"/>
        <color theme="1"/>
        <rFont val="Calibri"/>
        <family val="2"/>
      </rPr>
      <t>Dinar de Bahreïn</t>
    </r>
  </si>
  <si>
    <t>Autre revenu (14E)</t>
  </si>
  <si>
    <t>Revenu dégagé de la propriété (141E)</t>
  </si>
  <si>
    <t>Loyers (1415E)</t>
  </si>
  <si>
    <t>Autres paiements de loyer (1415E5)</t>
  </si>
  <si>
    <t>Autre revenu (14E)</t>
  </si>
  <si>
    <t>Ventes de marchandises et de services par des entités de l’État (1421E)</t>
  </si>
  <si>
    <t>Ventes de marchandises et de services par des entités de l’État (1421E)</t>
  </si>
  <si>
    <r>
      <rPr>
        <sz val="10.5"/>
        <color theme="1"/>
        <rFont val="Calibri"/>
        <family val="2"/>
      </rPr>
      <t>BMD</t>
    </r>
  </si>
  <si>
    <r>
      <rPr>
        <sz val="10.5"/>
        <color theme="1"/>
        <rFont val="Calibri"/>
        <family val="2"/>
      </rPr>
      <t>Dollar des Bermudes</t>
    </r>
  </si>
  <si>
    <t>Autre revenu (14E)</t>
  </si>
  <si>
    <t>Ventes de marchandises et de services (142E)</t>
  </si>
  <si>
    <t>Frais administratifs pour services gouvernementaux (1422E)</t>
  </si>
  <si>
    <t>Frais administratifs pour services gouvernementaux (1422E)</t>
  </si>
  <si>
    <t>BTN</t>
  </si>
  <si>
    <t>Autre revenu (14E)</t>
  </si>
  <si>
    <r>
      <rPr>
        <sz val="10.5"/>
        <color theme="1"/>
        <rFont val="Calibri"/>
        <family val="2"/>
      </rPr>
      <t>BOB</t>
    </r>
  </si>
  <si>
    <r>
      <rPr>
        <sz val="10.5"/>
        <color theme="1"/>
        <rFont val="Calibri"/>
        <family val="2"/>
      </rPr>
      <t>Boliviano bolivien</t>
    </r>
  </si>
  <si>
    <t>Autre revenu (14E)</t>
  </si>
  <si>
    <t>Transferts volontaires à l’État (donations)(144E1)</t>
  </si>
  <si>
    <t>Transferts volontaires à l’État (donations)(144E1)</t>
  </si>
  <si>
    <t>Transferts volontaires à l’État (donations)(144E1)</t>
  </si>
  <si>
    <t>BAM</t>
  </si>
  <si>
    <t>Mark convertible de Bosnie-Herzégovine</t>
  </si>
  <si>
    <t>&lt;Sélectionner à partir du menu&gt;</t>
  </si>
  <si>
    <t>&lt;Sélectionner à partir du menu&gt;</t>
  </si>
  <si>
    <t>&lt;Sélectionner à partir du menu&gt;</t>
  </si>
  <si>
    <t>&lt;Sélectionner à partir du menu&gt;</t>
  </si>
  <si>
    <t>&lt;Sélectionner à partir du menu&gt;</t>
  </si>
  <si>
    <t>&lt;Sélectionner à partir du menu&gt;</t>
  </si>
  <si>
    <t>&lt;Sélectionner à partir du menu&gt;</t>
  </si>
  <si>
    <r>
      <rPr>
        <sz val="10.5"/>
        <color theme="1"/>
        <rFont val="Calibri"/>
        <family val="2"/>
      </rPr>
      <t>BSD</t>
    </r>
  </si>
  <si>
    <r>
      <rPr>
        <sz val="10.5"/>
        <color theme="1"/>
        <rFont val="Calibri"/>
        <family val="2"/>
      </rPr>
      <t>Dollar bahamien</t>
    </r>
  </si>
  <si>
    <t>BRL</t>
  </si>
  <si>
    <t>Réal brésilien</t>
  </si>
  <si>
    <r>
      <rPr>
        <sz val="10.5"/>
        <color theme="1"/>
        <rFont val="Calibri"/>
        <family val="2"/>
      </rPr>
      <t>BTN</t>
    </r>
  </si>
  <si>
    <t>USD</t>
  </si>
  <si>
    <t>Dollar des États-Unis</t>
  </si>
  <si>
    <r>
      <rPr>
        <sz val="10.5"/>
        <color theme="1"/>
        <rFont val="Calibri"/>
        <family val="2"/>
      </rPr>
      <t>BWP</t>
    </r>
  </si>
  <si>
    <r>
      <rPr>
        <sz val="10.5"/>
        <color theme="1"/>
        <rFont val="Calibri"/>
        <family val="2"/>
      </rPr>
      <t>Pula du Botswana</t>
    </r>
  </si>
  <si>
    <t>USD</t>
  </si>
  <si>
    <t>Dollar des États-Unis</t>
  </si>
  <si>
    <r>
      <rPr>
        <sz val="10.5"/>
        <color theme="1"/>
        <rFont val="Calibri"/>
        <family val="2"/>
      </rPr>
      <t>BYR</t>
    </r>
  </si>
  <si>
    <r>
      <rPr>
        <sz val="10.5"/>
        <color theme="1"/>
        <rFont val="Calibri"/>
        <family val="2"/>
      </rPr>
      <t>Rouble de Belarus</t>
    </r>
  </si>
  <si>
    <t>BND</t>
  </si>
  <si>
    <t>Dollar de Brunei</t>
  </si>
  <si>
    <r>
      <rPr>
        <sz val="10.5"/>
        <color theme="1"/>
        <rFont val="Calibri"/>
        <family val="2"/>
      </rPr>
      <t>BZD</t>
    </r>
  </si>
  <si>
    <r>
      <rPr>
        <sz val="10.5"/>
        <color theme="1"/>
        <rFont val="Calibri"/>
        <family val="2"/>
      </rPr>
      <t>Dollar de Belize</t>
    </r>
  </si>
  <si>
    <t>BGN</t>
  </si>
  <si>
    <t>Lev bulgare (ancien)</t>
  </si>
  <si>
    <t>XOF</t>
  </si>
  <si>
    <t>Franc CFA d’Afrique de l’Ouest</t>
  </si>
  <si>
    <t>BIF</t>
  </si>
  <si>
    <t>Franc du Burundi</t>
  </si>
  <si>
    <t>Gaz naturel, volume</t>
  </si>
  <si>
    <t>CAD</t>
  </si>
  <si>
    <t>Dollar canadien</t>
  </si>
  <si>
    <t>XAF</t>
  </si>
  <si>
    <t>Franc CFA d’Afrique centrale</t>
  </si>
  <si>
    <r>
      <rPr>
        <sz val="10.5"/>
        <color theme="1"/>
        <rFont val="Calibri"/>
        <family val="2"/>
      </rPr>
      <t>CVE</t>
    </r>
  </si>
  <si>
    <r>
      <rPr>
        <sz val="10.5"/>
        <color theme="1"/>
        <rFont val="Calibri"/>
        <family val="2"/>
      </rPr>
      <t>Escudo cap-verdien</t>
    </r>
  </si>
  <si>
    <t>XAF</t>
  </si>
  <si>
    <t>Franc CFA d’Afrique centrale</t>
  </si>
  <si>
    <t>CLF</t>
  </si>
  <si>
    <t>CNH</t>
  </si>
  <si>
    <t>Yuan renminbi chinois (off-shore)</t>
  </si>
  <si>
    <t>AUD</t>
  </si>
  <si>
    <t>Dollar australien</t>
  </si>
  <si>
    <t>AUD</t>
  </si>
  <si>
    <t>Dollar australien</t>
  </si>
  <si>
    <r>
      <rPr>
        <sz val="10.5"/>
        <color theme="1"/>
        <rFont val="Calibri"/>
        <family val="2"/>
      </rPr>
      <t>DZD</t>
    </r>
  </si>
  <si>
    <r>
      <rPr>
        <sz val="10.5"/>
        <color theme="1"/>
        <rFont val="Calibri"/>
        <family val="2"/>
      </rPr>
      <t>Dinar algérien</t>
    </r>
  </si>
  <si>
    <t>COP</t>
  </si>
  <si>
    <t>Peso colombien</t>
  </si>
  <si>
    <t>CRC</t>
  </si>
  <si>
    <t>Colon costaricain</t>
  </si>
  <si>
    <t>XOF</t>
  </si>
  <si>
    <t>Franc CFA d’Afrique de l’Ouest</t>
  </si>
  <si>
    <r>
      <rPr>
        <sz val="10.5"/>
        <color theme="1"/>
        <rFont val="Calibri"/>
        <family val="2"/>
      </rPr>
      <t>EUR</t>
    </r>
  </si>
  <si>
    <r>
      <rPr>
        <sz val="10.5"/>
        <color theme="1"/>
        <rFont val="Calibri"/>
        <family val="2"/>
      </rPr>
      <t>Euro</t>
    </r>
  </si>
  <si>
    <t>CUC</t>
  </si>
  <si>
    <t>Peso cubain convertible</t>
  </si>
  <si>
    <t>EUR</t>
  </si>
  <si>
    <t>Euro</t>
  </si>
  <si>
    <t>CZK</t>
  </si>
  <si>
    <t>Couronne tchèque</t>
  </si>
  <si>
    <t>CDF</t>
  </si>
  <si>
    <t>Franc congolais</t>
  </si>
  <si>
    <t>DKK</t>
  </si>
  <si>
    <t>Couronne danoise</t>
  </si>
  <si>
    <t>DJF</t>
  </si>
  <si>
    <t>Franc djiboutien</t>
  </si>
  <si>
    <t>XCD</t>
  </si>
  <si>
    <t>Dollar des Caraïbes orientales</t>
  </si>
  <si>
    <t>DOP</t>
  </si>
  <si>
    <t>Peso dominicain</t>
  </si>
  <si>
    <t>USD</t>
  </si>
  <si>
    <t>Dollar des États-Unis</t>
  </si>
  <si>
    <t>EGP</t>
  </si>
  <si>
    <t>Livre égyptienne</t>
  </si>
  <si>
    <t>USD</t>
  </si>
  <si>
    <t>Dollar des États-Unis</t>
  </si>
  <si>
    <t>XAF</t>
  </si>
  <si>
    <t>Franc CFA d’Afrique centrale</t>
  </si>
  <si>
    <t>ERN</t>
  </si>
  <si>
    <t>Nakfa érythréen</t>
  </si>
  <si>
    <r>
      <rPr>
        <sz val="10.5"/>
        <color theme="1"/>
        <rFont val="Calibri"/>
        <family val="2"/>
      </rPr>
      <t>HRK</t>
    </r>
  </si>
  <si>
    <r>
      <rPr>
        <sz val="10.5"/>
        <color theme="1"/>
        <rFont val="Calibri"/>
        <family val="2"/>
      </rPr>
      <t>Kuna croate</t>
    </r>
  </si>
  <si>
    <t>EUR</t>
  </si>
  <si>
    <t>Euro</t>
  </si>
  <si>
    <t>ETB</t>
  </si>
  <si>
    <t>Birr éthiopien</t>
  </si>
  <si>
    <t>FKP</t>
  </si>
  <si>
    <t>Livre des Malouines</t>
  </si>
  <si>
    <t>DKK</t>
  </si>
  <si>
    <t>Couronne danoise</t>
  </si>
  <si>
    <t>FJD</t>
  </si>
  <si>
    <t>Dollar fidjien</t>
  </si>
  <si>
    <t>EUR</t>
  </si>
  <si>
    <t>Euro</t>
  </si>
  <si>
    <t>EUR</t>
  </si>
  <si>
    <t>Euro</t>
  </si>
  <si>
    <t>EUR</t>
  </si>
  <si>
    <t>Euro</t>
  </si>
  <si>
    <t>EUR</t>
  </si>
  <si>
    <t>Euro</t>
  </si>
  <si>
    <t>EUR</t>
  </si>
  <si>
    <t>Euro</t>
  </si>
  <si>
    <t>XAF</t>
  </si>
  <si>
    <t>Franc CFA d’Afrique centrale</t>
  </si>
  <si>
    <t>GMD</t>
  </si>
  <si>
    <t>Dalasi gambien</t>
  </si>
  <si>
    <t>GEL</t>
  </si>
  <si>
    <t>Lari géorgien</t>
  </si>
  <si>
    <t>EUR</t>
  </si>
  <si>
    <t>Euro</t>
  </si>
  <si>
    <t>GHS</t>
  </si>
  <si>
    <t>Cedi ghanéen</t>
  </si>
  <si>
    <r>
      <rPr>
        <sz val="10.5"/>
        <color theme="1"/>
        <rFont val="Calibri"/>
        <family val="2"/>
      </rPr>
      <t>KHR</t>
    </r>
  </si>
  <si>
    <r>
      <rPr>
        <sz val="10.5"/>
        <color theme="1"/>
        <rFont val="Calibri"/>
        <family val="2"/>
      </rPr>
      <t>Riel cambodgien</t>
    </r>
  </si>
  <si>
    <t>GIP</t>
  </si>
  <si>
    <t>Livre de Gibraltar</t>
  </si>
  <si>
    <r>
      <rPr>
        <sz val="10.5"/>
        <color theme="1"/>
        <rFont val="Calibri"/>
        <family val="2"/>
      </rPr>
      <t>KMF</t>
    </r>
  </si>
  <si>
    <r>
      <rPr>
        <sz val="10.5"/>
        <color theme="1"/>
        <rFont val="Calibri"/>
        <family val="2"/>
      </rPr>
      <t>Franc comorien</t>
    </r>
  </si>
  <si>
    <t>EUR</t>
  </si>
  <si>
    <t>Euro</t>
  </si>
  <si>
    <t>DKK</t>
  </si>
  <si>
    <t>Couronne danoise</t>
  </si>
  <si>
    <t>XCD</t>
  </si>
  <si>
    <t>Dollar des Caraïbes orientales</t>
  </si>
  <si>
    <t>EUR</t>
  </si>
  <si>
    <t>Euro</t>
  </si>
  <si>
    <r>
      <rPr>
        <sz val="10.5"/>
        <color theme="1"/>
        <rFont val="Calibri"/>
        <family val="2"/>
      </rPr>
      <t>KYD</t>
    </r>
  </si>
  <si>
    <r>
      <rPr>
        <sz val="10.5"/>
        <color theme="1"/>
        <rFont val="Calibri"/>
        <family val="2"/>
      </rPr>
      <t>Dollar des Îles Caïman</t>
    </r>
  </si>
  <si>
    <t>USD</t>
  </si>
  <si>
    <t>Dollar des États-Unis</t>
  </si>
  <si>
    <t>GTQ</t>
  </si>
  <si>
    <t>Quetzal guatémaltèque</t>
  </si>
  <si>
    <t>GGP</t>
  </si>
  <si>
    <t>Livre</t>
  </si>
  <si>
    <t>GNF</t>
  </si>
  <si>
    <t>Franc guinéen</t>
  </si>
  <si>
    <t>XOF</t>
  </si>
  <si>
    <t>Franc CFA d’Afrique de l’Ouest</t>
  </si>
  <si>
    <t>GYD</t>
  </si>
  <si>
    <t>Dollar guyanais</t>
  </si>
  <si>
    <t>HTG</t>
  </si>
  <si>
    <t>Gourde haïtienne</t>
  </si>
  <si>
    <t>HNL</t>
  </si>
  <si>
    <t>Lempira hondurien</t>
  </si>
  <si>
    <t>HKD</t>
  </si>
  <si>
    <t>Dollar de Hong Kong</t>
  </si>
  <si>
    <t>HUF</t>
  </si>
  <si>
    <t>Forint hongrois</t>
  </si>
  <si>
    <t>ISK</t>
  </si>
  <si>
    <t>Couronne islandaise</t>
  </si>
  <si>
    <t>INR</t>
  </si>
  <si>
    <t>Roupie indienne</t>
  </si>
  <si>
    <t>IDR</t>
  </si>
  <si>
    <t>Roupie indonésienne</t>
  </si>
  <si>
    <t>IRR</t>
  </si>
  <si>
    <t>Rial iranien</t>
  </si>
  <si>
    <t>IQD</t>
  </si>
  <si>
    <t>Dinar irakien</t>
  </si>
  <si>
    <t>EUR</t>
  </si>
  <si>
    <t>Euro</t>
  </si>
  <si>
    <t>IMP</t>
  </si>
  <si>
    <t>Livre de l’Île de Man</t>
  </si>
  <si>
    <t>ILS</t>
  </si>
  <si>
    <t>Nouveau shekel israélien</t>
  </si>
  <si>
    <t>EUR</t>
  </si>
  <si>
    <t>Euro</t>
  </si>
  <si>
    <t>JMD</t>
  </si>
  <si>
    <t>Dollar de la Jamaïque</t>
  </si>
  <si>
    <t>JPY</t>
  </si>
  <si>
    <t>Yen japonais</t>
  </si>
  <si>
    <t>JEP</t>
  </si>
  <si>
    <t>Livre de Jersey</t>
  </si>
  <si>
    <t>JOD</t>
  </si>
  <si>
    <t>Dinar jordanien</t>
  </si>
  <si>
    <t>KZT</t>
  </si>
  <si>
    <t>Tenge kazakh</t>
  </si>
  <si>
    <t>KES</t>
  </si>
  <si>
    <t>Shilling kenyan</t>
  </si>
  <si>
    <t>KPW</t>
  </si>
  <si>
    <t>Won nord-coréen</t>
  </si>
  <si>
    <t>KRW</t>
  </si>
  <si>
    <t>Won sud-coréen</t>
  </si>
  <si>
    <t>EUR</t>
  </si>
  <si>
    <t>Euro</t>
  </si>
  <si>
    <t>KWD</t>
  </si>
  <si>
    <t>KGS</t>
  </si>
  <si>
    <t>Sum kirghize</t>
  </si>
  <si>
    <t>LAK</t>
  </si>
  <si>
    <t>Kip laotien</t>
  </si>
  <si>
    <t>EUR</t>
  </si>
  <si>
    <t>Euro</t>
  </si>
  <si>
    <t>LBP</t>
  </si>
  <si>
    <t>Livre libanaise</t>
  </si>
  <si>
    <t>LSL</t>
  </si>
  <si>
    <t>Loti du Lesotho</t>
  </si>
  <si>
    <t>LRD</t>
  </si>
  <si>
    <t>Dollar du Libéria</t>
  </si>
  <si>
    <t>LYD</t>
  </si>
  <si>
    <t>Dinar libyen</t>
  </si>
  <si>
    <t>CHF</t>
  </si>
  <si>
    <t>Franc suisse</t>
  </si>
  <si>
    <t>EUR</t>
  </si>
  <si>
    <t>Euro</t>
  </si>
  <si>
    <t>EUR</t>
  </si>
  <si>
    <t>Euro</t>
  </si>
  <si>
    <t>MOP</t>
  </si>
  <si>
    <t>Patca de Macao</t>
  </si>
  <si>
    <t>MKD</t>
  </si>
  <si>
    <t>MKD</t>
  </si>
  <si>
    <t>Denar macédonien</t>
  </si>
  <si>
    <t>MGA</t>
  </si>
  <si>
    <t>Ariary malgache</t>
  </si>
  <si>
    <t>MWK</t>
  </si>
  <si>
    <t>Kwacha du Malawi</t>
  </si>
  <si>
    <t>MYR</t>
  </si>
  <si>
    <t>Ringgit malais</t>
  </si>
  <si>
    <t>MVR</t>
  </si>
  <si>
    <t>Rufiyaa des Maldives</t>
  </si>
  <si>
    <t>XOF</t>
  </si>
  <si>
    <t>Franc CFA d’Afrique de l’Ouest</t>
  </si>
  <si>
    <t>EUR</t>
  </si>
  <si>
    <t>Euro</t>
  </si>
  <si>
    <t>USD</t>
  </si>
  <si>
    <t>Dollar des États-Unis</t>
  </si>
  <si>
    <t>EUR</t>
  </si>
  <si>
    <t>Euro</t>
  </si>
  <si>
    <t>MRO</t>
  </si>
  <si>
    <t>Ouguiya mauritanien</t>
  </si>
  <si>
    <t>MUR</t>
  </si>
  <si>
    <t>Roupie mauricienne</t>
  </si>
  <si>
    <t>EUR</t>
  </si>
  <si>
    <t>Euro</t>
  </si>
  <si>
    <r>
      <rPr>
        <sz val="10.5"/>
        <color theme="1"/>
        <rFont val="Calibri"/>
        <family val="2"/>
      </rPr>
      <t>SZL</t>
    </r>
  </si>
  <si>
    <r>
      <rPr>
        <sz val="10.5"/>
        <color theme="1"/>
        <rFont val="Calibri"/>
        <family val="2"/>
      </rPr>
      <t>Lilangeni swazi</t>
    </r>
  </si>
  <si>
    <t>MXN</t>
  </si>
  <si>
    <t>Peso mexicain</t>
  </si>
  <si>
    <t>USD</t>
  </si>
  <si>
    <t>Dollar des États-Unis</t>
  </si>
  <si>
    <t>MDL</t>
  </si>
  <si>
    <t>Leu moldave</t>
  </si>
  <si>
    <t>EUR</t>
  </si>
  <si>
    <t>Euro</t>
  </si>
  <si>
    <t>MNT</t>
  </si>
  <si>
    <t>Tugrik mongole</t>
  </si>
  <si>
    <t>EUR</t>
  </si>
  <si>
    <t>Euro</t>
  </si>
  <si>
    <t>XCD</t>
  </si>
  <si>
    <t>Dollar des Caraïbes orientales</t>
  </si>
  <si>
    <t>MAD</t>
  </si>
  <si>
    <t>Dirham marocain</t>
  </si>
  <si>
    <t>MZN</t>
  </si>
  <si>
    <t>Metical mozambicain</t>
  </si>
  <si>
    <t>MMK</t>
  </si>
  <si>
    <t>Kyat birman</t>
  </si>
  <si>
    <t>NAD</t>
  </si>
  <si>
    <t>Dollar namibien</t>
  </si>
  <si>
    <t>NPR</t>
  </si>
  <si>
    <t>Roupie népalaise</t>
  </si>
  <si>
    <r>
      <rPr>
        <sz val="10.5"/>
        <color theme="1"/>
        <rFont val="Calibri"/>
        <family val="2"/>
      </rPr>
      <t>USD</t>
    </r>
  </si>
  <si>
    <r>
      <rPr>
        <sz val="10.5"/>
        <color theme="1"/>
        <rFont val="Calibri"/>
        <family val="2"/>
      </rPr>
      <t>Dollar des États-Unis</t>
    </r>
  </si>
  <si>
    <t>EUR</t>
  </si>
  <si>
    <t>Euro</t>
  </si>
  <si>
    <r>
      <rPr>
        <sz val="10.5"/>
        <color theme="1"/>
        <rFont val="Calibri"/>
        <family val="2"/>
      </rPr>
      <t>USD</t>
    </r>
  </si>
  <si>
    <t>ANG</t>
  </si>
  <si>
    <t>Florin des Antilles néerlandaises</t>
  </si>
  <si>
    <t>NZD</t>
  </si>
  <si>
    <t>Dollar néo-zélandaise</t>
  </si>
  <si>
    <t>NIO</t>
  </si>
  <si>
    <t xml:space="preserve">Cordoba oro nicaraguayen </t>
  </si>
  <si>
    <t>XOF</t>
  </si>
  <si>
    <t>Franc CFA d’Afrique de l’Ouest</t>
  </si>
  <si>
    <t>NGN</t>
  </si>
  <si>
    <t>Naira  nigérian</t>
  </si>
  <si>
    <r>
      <rPr>
        <sz val="10.5"/>
        <color theme="1"/>
        <rFont val="Calibri"/>
        <family val="2"/>
      </rPr>
      <t>XAF</t>
    </r>
  </si>
  <si>
    <r>
      <rPr>
        <sz val="10.5"/>
        <color theme="1"/>
        <rFont val="Calibri"/>
        <family val="2"/>
      </rPr>
      <t>Franc CFA d’Afrique centrale</t>
    </r>
  </si>
  <si>
    <r>
      <rPr>
        <sz val="10.5"/>
        <color theme="1"/>
        <rFont val="Calibri"/>
        <family val="2"/>
      </rPr>
      <t>XCD</t>
    </r>
  </si>
  <si>
    <r>
      <rPr>
        <sz val="10.5"/>
        <color theme="1"/>
        <rFont val="Calibri"/>
        <family val="2"/>
      </rPr>
      <t>Dollar des Caraïbes orientales</t>
    </r>
  </si>
  <si>
    <t>USD</t>
  </si>
  <si>
    <t>Dollar des États-Unis</t>
  </si>
  <si>
    <r>
      <rPr>
        <sz val="10.5"/>
        <color theme="1"/>
        <rFont val="Calibri"/>
        <family val="2"/>
      </rPr>
      <t>XOF</t>
    </r>
  </si>
  <si>
    <r>
      <rPr>
        <sz val="10.5"/>
        <color theme="1"/>
        <rFont val="Calibri"/>
        <family val="2"/>
      </rPr>
      <t>Franc CFA d’Afrique de l’Ouest</t>
    </r>
  </si>
  <si>
    <t>NOK</t>
  </si>
  <si>
    <t>Couronne norvégienne</t>
  </si>
  <si>
    <t>OMR</t>
  </si>
  <si>
    <t>Rial omani</t>
  </si>
  <si>
    <t>PKR</t>
  </si>
  <si>
    <t>Roupie pakistanaise</t>
  </si>
  <si>
    <t>USD</t>
  </si>
  <si>
    <t>Dollar des États-Unis</t>
  </si>
  <si>
    <t>PAB</t>
  </si>
  <si>
    <t>PGK</t>
  </si>
  <si>
    <t>PYG</t>
  </si>
  <si>
    <t>Guarani paraguayen</t>
  </si>
  <si>
    <t>PEN</t>
  </si>
  <si>
    <t>Sol péruvien</t>
  </si>
  <si>
    <t>PHP</t>
  </si>
  <si>
    <t>Peso philippin</t>
  </si>
  <si>
    <t>PLN</t>
  </si>
  <si>
    <t>Zloty polonais</t>
  </si>
  <si>
    <t>EUR</t>
  </si>
  <si>
    <t>Euro</t>
  </si>
  <si>
    <t>USD</t>
  </si>
  <si>
    <t>Dollar des États-Unis</t>
  </si>
  <si>
    <t>QAR</t>
  </si>
  <si>
    <t>Rial du Qatar</t>
  </si>
  <si>
    <t>XAF</t>
  </si>
  <si>
    <t>Franc CFA d’Afrique centrale</t>
  </si>
  <si>
    <t>EUR</t>
  </si>
  <si>
    <t>Euro</t>
  </si>
  <si>
    <t>RON</t>
  </si>
  <si>
    <t>Leu roumain</t>
  </si>
  <si>
    <t>RUB</t>
  </si>
  <si>
    <t>Rouble russe</t>
  </si>
  <si>
    <t>RWF</t>
  </si>
  <si>
    <t>Franc rwandais</t>
  </si>
  <si>
    <t>SHP</t>
  </si>
  <si>
    <t>Livre de Saint Hélène</t>
  </si>
  <si>
    <t>XCD</t>
  </si>
  <si>
    <t>Dollar des Caraïbes orientales</t>
  </si>
  <si>
    <t>XCD</t>
  </si>
  <si>
    <t>Dollar des Caraïbes orientales</t>
  </si>
  <si>
    <t>EUR</t>
  </si>
  <si>
    <t>Euro</t>
  </si>
  <si>
    <t>XCD</t>
  </si>
  <si>
    <t>Dollar des Caraïbes orientales</t>
  </si>
  <si>
    <t>EUR</t>
  </si>
  <si>
    <t>Euro</t>
  </si>
  <si>
    <t>EUR</t>
  </si>
  <si>
    <t>Euro</t>
  </si>
  <si>
    <t>WST</t>
  </si>
  <si>
    <t>Tala de Samoa</t>
  </si>
  <si>
    <t>EUR</t>
  </si>
  <si>
    <t>Euro</t>
  </si>
  <si>
    <t>STD</t>
  </si>
  <si>
    <t>Dobra de Sao Tomé-et-Principe</t>
  </si>
  <si>
    <t>SAR</t>
  </si>
  <si>
    <t>Rial saoudite</t>
  </si>
  <si>
    <t>XOF</t>
  </si>
  <si>
    <t>Franc CFA d’Afrique de l’Ouest</t>
  </si>
  <si>
    <t>RSD</t>
  </si>
  <si>
    <t>Dinar serbe</t>
  </si>
  <si>
    <t>SCR</t>
  </si>
  <si>
    <t>SLL</t>
  </si>
  <si>
    <t>Leone sierra-léonais</t>
  </si>
  <si>
    <t>SGD</t>
  </si>
  <si>
    <t>Dollar de Singapour</t>
  </si>
  <si>
    <t>EUR</t>
  </si>
  <si>
    <t>Euro</t>
  </si>
  <si>
    <t>EUR</t>
  </si>
  <si>
    <t>Euro</t>
  </si>
  <si>
    <t>SBD</t>
  </si>
  <si>
    <t>Dollar des Îles Salomon</t>
  </si>
  <si>
    <t>SOS</t>
  </si>
  <si>
    <t>Shilling somalien</t>
  </si>
  <si>
    <t>ZAR</t>
  </si>
  <si>
    <t>Rand sud-africain</t>
  </si>
  <si>
    <t>SSP</t>
  </si>
  <si>
    <t>Livre sud-soudanaise</t>
  </si>
  <si>
    <t>EUR</t>
  </si>
  <si>
    <t>Euro</t>
  </si>
  <si>
    <t>LKR</t>
  </si>
  <si>
    <t>Roupie du Sri Lanka</t>
  </si>
  <si>
    <t>SDG</t>
  </si>
  <si>
    <t>Livre soudanaise</t>
  </si>
  <si>
    <t>SRD</t>
  </si>
  <si>
    <t>Dollar du Suriname</t>
  </si>
  <si>
    <t>SEK</t>
  </si>
  <si>
    <t>Couronne suédoise</t>
  </si>
  <si>
    <t>CHF</t>
  </si>
  <si>
    <t>Franc suisse</t>
  </si>
  <si>
    <t>SYP</t>
  </si>
  <si>
    <t>Livre syrienne</t>
  </si>
  <si>
    <t>TWD</t>
  </si>
  <si>
    <t>Nouveau dollar taïwanais</t>
  </si>
  <si>
    <t>TJS</t>
  </si>
  <si>
    <t>Somoni tadjik</t>
  </si>
  <si>
    <t>TZS</t>
  </si>
  <si>
    <t>Shilling tanzanien</t>
  </si>
  <si>
    <t>THB</t>
  </si>
  <si>
    <t>Baht thaïlandais</t>
  </si>
  <si>
    <t>USD</t>
  </si>
  <si>
    <t>Dollar des États-Unis</t>
  </si>
  <si>
    <t>XOF</t>
  </si>
  <si>
    <t>Franc CFA d’Afrique de l’Ouest</t>
  </si>
  <si>
    <t>TOP</t>
  </si>
  <si>
    <t>Pa’anga des Îles Tonga</t>
  </si>
  <si>
    <t>TTD</t>
  </si>
  <si>
    <t>Dollar de Trinité-et-Tobago</t>
  </si>
  <si>
    <t>TND</t>
  </si>
  <si>
    <t>Dinar tunisien</t>
  </si>
  <si>
    <t>TRY</t>
  </si>
  <si>
    <t>Lire turque</t>
  </si>
  <si>
    <t>TMT</t>
  </si>
  <si>
    <t>Nouveau manat turkmène</t>
  </si>
  <si>
    <t>USD</t>
  </si>
  <si>
    <t>Dollar des États-Unis</t>
  </si>
  <si>
    <t>TVD</t>
  </si>
  <si>
    <t>Dollar de Tuvalu</t>
  </si>
  <si>
    <t>UGX</t>
  </si>
  <si>
    <t>Shilling ougandais</t>
  </si>
  <si>
    <t>UAH</t>
  </si>
  <si>
    <t>Hryvnia ukrainien</t>
  </si>
  <si>
    <t>AED</t>
  </si>
  <si>
    <t>Dirham des Émirats arabes unis</t>
  </si>
  <si>
    <t>GBP</t>
  </si>
  <si>
    <t>Livre sterling</t>
  </si>
  <si>
    <t>UYU</t>
  </si>
  <si>
    <t>Peso uruguayen</t>
  </si>
  <si>
    <t>UZS</t>
  </si>
  <si>
    <t>Sum ouzbèque</t>
  </si>
  <si>
    <t>VUV</t>
  </si>
  <si>
    <t>Vatu de Vanuatu</t>
  </si>
  <si>
    <t>VAT</t>
  </si>
  <si>
    <t>EUR</t>
  </si>
  <si>
    <t>Euro</t>
  </si>
  <si>
    <t>VEF</t>
  </si>
  <si>
    <t>VND</t>
  </si>
  <si>
    <t>Dong vietnamien</t>
  </si>
  <si>
    <t>USD</t>
  </si>
  <si>
    <t>Dollar des États-Unis</t>
  </si>
  <si>
    <t>YER</t>
  </si>
  <si>
    <t>Rial yéménite</t>
  </si>
  <si>
    <t>ZMW</t>
  </si>
  <si>
    <t>Kwacha zambien</t>
  </si>
  <si>
    <t>USD</t>
  </si>
  <si>
    <t>Dollar des États-Unis</t>
  </si>
  <si>
    <t xml:space="preserve">Le Secrétariat international peut prodiguer conseils et soutien sur demande. Veuillez le contacter à </t>
  </si>
  <si>
    <t>Vous recevrez des retours immédiats sur un certain nombre des données que vous aurez inscrites, et certaines cellules se rempliront automatiquement.</t>
  </si>
  <si>
    <t>Les cellules en bleu pâle ne servent qu’à indiquer les sources et/ou à inscrire des commentaires</t>
  </si>
  <si>
    <t xml:space="preserve">Pour chaque ligne, veuillez procéder comme suit </t>
  </si>
  <si>
    <t>Les cellules en bleu pâle ne servent qu’à indiquer les sources et/ou inscrire des commentaires</t>
  </si>
  <si>
    <t>Les décisions du Groupe multipartite concernant les seuils de matérialité sont-elles publiquement disponibles ?</t>
  </si>
  <si>
    <t>Si oui, quelle aurait dû être la part des revenus transférés par le gouvernement en vertu de la formule de répartition des revenus ?</t>
  </si>
  <si>
    <t>Si oui, quel est le montant total des dépenses quasi fiscales engagées par les entreprises d’État ?</t>
  </si>
  <si>
    <t>Veuillez fournir une liste de toutes les entités déclarantes, accompagnée de l’information y afférente</t>
  </si>
  <si>
    <t>Nom complet de l’entité</t>
  </si>
  <si>
    <t>Ajoutez de nouvelles lignes au besoin, effectuez un clic droit sur le numéro de ligne à gauche, puis sélectionnez « Insérer »</t>
  </si>
  <si>
    <t>Nom complet de l’entreprise</t>
  </si>
  <si>
    <t>Ajouter ci-dessous, à titre de commentaire, toute information supplémentaire qu’il ne serait pas judicieux d’inclure dans le tableau ci-dessus.</t>
  </si>
  <si>
    <t>Balboa panaméen</t>
  </si>
  <si>
    <t>Roupie seychelloise</t>
  </si>
  <si>
    <t>Trinité-et-Tobago</t>
  </si>
  <si>
    <t>Saint Vincent et les Grenadines</t>
  </si>
  <si>
    <t>Îles Féroé</t>
  </si>
  <si>
    <t>Kina de Papouasie-Nouvelle-Guinée</t>
  </si>
  <si>
    <t>Bolivar fuerte vénézuélien</t>
  </si>
  <si>
    <t>Îles Åland</t>
  </si>
  <si>
    <t>Nutum du Bhoutan</t>
  </si>
  <si>
    <t>Darussalam de Brunei</t>
  </si>
  <si>
    <t>Unidad de Fomento chilien</t>
  </si>
  <si>
    <t>Kuna croate</t>
  </si>
  <si>
    <t>Guernesey</t>
  </si>
  <si>
    <t>Dinar koweitien</t>
  </si>
  <si>
    <t>Riyal du Qatar</t>
  </si>
  <si>
    <t>Monténégro</t>
  </si>
  <si>
    <t>Koweït</t>
  </si>
  <si>
    <t>Vue d’ensemble des industries extractives, y compris de toute activité importante de prospection.</t>
  </si>
  <si>
    <t>Amendes, peines et forfaits</t>
  </si>
  <si>
    <t>Amendes, peines et forfaits (143E)</t>
  </si>
  <si>
    <t>Amendes, peines et forfaits(143E)</t>
  </si>
  <si>
    <t>Minier</t>
  </si>
  <si>
    <t>Partie 4 (Recettes de l’État) Elle contient des données exhaustives sur les revenus de l’État par flux de revenu, en utilisant la classification SFP.</t>
  </si>
  <si>
    <t>Total des recettes de l’État provenant du secteur extractif (utilisant la classification SFP)</t>
  </si>
  <si>
    <t>5. Si des paiements sont recensés dans le Rapport ITIE mais ne correspondent pas aux catégories SFP, veuillez les lister dans la case ci-dessous dénommée « Informations supplémentaires ».</t>
  </si>
  <si>
    <t>Cadre SFP pour le rapportage ITIE</t>
  </si>
  <si>
    <t>En quoi consiste le SFP ?</t>
  </si>
  <si>
    <t>Classification SFP</t>
  </si>
  <si>
    <t xml:space="preserve">SFP, sigle pour «Statistiques de Finances Publiques  », est un cadre international pour la classification des flux de revenus afin de les rendre comparables d’un pays et d’une période à l’autre. Voir l’exemple de cadre complet ci-dessous.
Le cadre utilisé ci-dessous a été élaboré par le FMI et le Secrétariat international de l’ITIE.
Les chiffres à droite ont été spécifiquement conçus pour les entreprises du secteur extractif
La lettre E dans la colonne des codes SFP signifie que ce sont les codes utilisés pour les revenus issus des entreprises extractives. Les chiffres situés à gauche de la lettre E sont les codes SFP réguliers. </t>
  </si>
  <si>
    <t>data@eiti.org</t>
  </si>
  <si>
    <t xml:space="preserve">2. Lorsqu’il aura été répondu à certaines questions, de nouvelles indications et questions peuvent s’afficher. Merci de répondre à chacune d’elles jusqu’à ce que la section ait été remplie. </t>
  </si>
  <si>
    <t>Sociétés associées, commencer par l’Opérateur</t>
  </si>
  <si>
    <t>Valeur de production</t>
  </si>
  <si>
    <t>Unité</t>
  </si>
  <si>
    <t>Source du taux de change (URL,…):</t>
  </si>
  <si>
    <t>Nombre d’entités de l’État déclarantes (Entreprises d'Etat incluses si collectant)</t>
  </si>
  <si>
    <t>Nombre d’entreprises déclarantes (Entreprises d'Etat incluses si payeur)</t>
  </si>
  <si>
    <t>Les données ITIE sont-elles systématiquement divulguées par le gouvernement à une adresse unique?</t>
  </si>
  <si>
    <t>Autres secteurs (autres que les secteur en amont)</t>
  </si>
  <si>
    <t>PIB - secteur artisanal et informel</t>
  </si>
  <si>
    <t>Paiement effectué en nature?</t>
  </si>
  <si>
    <t>Volume en nature (si applicable)</t>
  </si>
  <si>
    <t>Unité (si applicable)</t>
  </si>
  <si>
    <t>Matières premières (une matière/ligne)</t>
  </si>
  <si>
    <t>Tonnes</t>
  </si>
  <si>
    <t>Type d'Agence</t>
  </si>
  <si>
    <t>Tableau 9 - Types d'agences gouvernementales</t>
  </si>
  <si>
    <t>Autre</t>
  </si>
  <si>
    <t>Administration centrale</t>
  </si>
  <si>
    <t>Administration d'Etat fédéré</t>
  </si>
  <si>
    <t>Administration locale</t>
  </si>
  <si>
    <t>Société publique financière et Entreprise d'Etat</t>
  </si>
  <si>
    <t>Référence au(s) rapport(s) financier(s) audité(s) (Ajouter des lignes si plusieurs Entreprises d'Etat)</t>
  </si>
  <si>
    <t>Toute référence à des entreprises d’État (portails ou sites Internet d’entreprise), telle que paraissant dans le Rapport (Ajouter des lignes si plusieurs Entreprises D'Etat)</t>
  </si>
  <si>
    <t>Si oui, quel est le volume reçu?</t>
  </si>
  <si>
    <t>Si oui, combien a été vendu?</t>
  </si>
  <si>
    <t>Si oui, quel est le total des revenus transférés à l'Etat issus des ventes de pétrole, gas et/ou minerais?</t>
  </si>
  <si>
    <t>Rapport financier audité (si indisponible, bilan comptable ou flux de trésorerie…)</t>
  </si>
  <si>
    <t>Le gouvernement divulgue-t-il des informations sur les paiements liés à l'environnement?</t>
  </si>
  <si>
    <t>Si oui, quel est le montant total des paiements obligatoires liés à l'environnement?</t>
  </si>
  <si>
    <t>Si oui, quel est le montant total des paiements volontaires liés à l'environnement?</t>
  </si>
  <si>
    <t>Rempli le :</t>
  </si>
  <si>
    <t>AAAA-MM-JJ</t>
  </si>
  <si>
    <t>Modèle de données résumées pour les divulgations ITIE</t>
  </si>
  <si>
    <r>
      <t xml:space="preserve">« Rendre le Rapport ITIE disponible en format données ouvertes (xlsx ou csv) en ligne et faire connaître sa disponibilité » </t>
    </r>
    <r>
      <rPr>
        <sz val="12"/>
        <color rgb="FF000000"/>
        <rFont val="Franklin Gothic Book"/>
        <family val="2"/>
      </rPr>
      <t xml:space="preserve">
</t>
    </r>
    <r>
      <rPr>
        <i/>
        <sz val="12"/>
        <color rgb="FF000000"/>
        <rFont val="Franklin Gothic Book"/>
        <family val="2"/>
      </rPr>
      <t>- Exigence ITIE 7.1.c</t>
    </r>
  </si>
  <si>
    <t>Comment fonctionne la publication de données ITIE :</t>
  </si>
  <si>
    <t>1. N’utiliser qu’un classeur Excel par exercice fiscal couvert. Si la déclaration porte à la fois sur les hydrocarbures et l’exploitation minière, ces deux secteurs peuvent être inclus dans un seul classeur.</t>
  </si>
  <si>
    <t>2. Remplir le classeur entier - parties 1 à 5</t>
  </si>
  <si>
    <r>
      <t xml:space="preserve">3. Prière de soumettre cette fiche de données en même temps que le Rapport ITIE. L’envoyer au Secrétariat international à : </t>
    </r>
    <r>
      <rPr>
        <u/>
        <sz val="12"/>
        <color rgb="FF0070C0"/>
        <rFont val="Franklin Gothic Book"/>
        <family val="2"/>
      </rPr>
      <t xml:space="preserve">data@eiti.org. </t>
    </r>
  </si>
  <si>
    <r>
      <t xml:space="preserve">4. Les données serviront à alimenter le référentiel mondial de données ITIE, disponible sur le site Internet international de l’ITIE à </t>
    </r>
    <r>
      <rPr>
        <u/>
        <sz val="12"/>
        <color rgb="FF0070C0"/>
        <rFont val="Franklin Gothic Book"/>
        <family val="2"/>
      </rPr>
      <t>https://eiti.org/fr/donnees</t>
    </r>
    <r>
      <rPr>
        <sz val="12"/>
        <rFont val="Franklin Gothic Book"/>
        <family val="2"/>
      </rPr>
      <t>. Le fichier vous sera renvoyé, afin de pouvoir être publié sur les canaux de votre choix.</t>
    </r>
  </si>
  <si>
    <t>Le présent formulaire modèle devra être rempli intégralement et soumis au Secrétariat international de l’ITIE pour chaque exercice fiscal couvert par le rapportage ITIE.</t>
  </si>
  <si>
    <t>Ce classeur comporte cinq parties. Insérer vos données en commençant par la partie 1 et continuer jusqu’à la partie 5</t>
  </si>
  <si>
    <r>
      <rPr>
        <b/>
        <sz val="12"/>
        <rFont val="Franklin Gothic Book"/>
        <family val="2"/>
      </rPr>
      <t xml:space="preserve">Partie 1 (Présentation) : </t>
    </r>
    <r>
      <rPr>
        <sz val="12"/>
        <rFont val="Franklin Gothic Book"/>
        <family val="2"/>
      </rPr>
      <t>Insérer les caractéristiques relatives au pays et aux données.</t>
    </r>
  </si>
  <si>
    <r>
      <rPr>
        <b/>
        <sz val="12"/>
        <rFont val="Franklin Gothic Book"/>
        <family val="2"/>
      </rPr>
      <t xml:space="preserve">Partie 2 (Liste de pointage) : </t>
    </r>
    <r>
      <rPr>
        <sz val="12"/>
        <rFont val="Franklin Gothic Book"/>
        <family val="2"/>
      </rPr>
      <t>Inscrire les données contextuelles et financières agrégées correspondant aux Exigences ITIE 2, 3, 4, 5 et 6.</t>
    </r>
  </si>
  <si>
    <r>
      <rPr>
        <b/>
        <sz val="12"/>
        <rFont val="Franklin Gothic Book"/>
        <family val="2"/>
      </rPr>
      <t xml:space="preserve">Partie 3 (Entités déclarantes) : </t>
    </r>
    <r>
      <rPr>
        <sz val="12"/>
        <rFont val="Franklin Gothic Book"/>
        <family val="2"/>
      </rPr>
      <t xml:space="preserve">Inscrire les entités déclarantes (entités de l’État, entreprises et projets) et l’information afférente. </t>
    </r>
  </si>
  <si>
    <r>
      <rPr>
        <b/>
        <sz val="12"/>
        <rFont val="Franklin Gothic Book"/>
        <family val="2"/>
      </rPr>
      <t xml:space="preserve">Partie 4 (Recettes de l’État) : </t>
    </r>
    <r>
      <rPr>
        <sz val="12"/>
        <rFont val="Franklin Gothic Book"/>
        <family val="2"/>
      </rPr>
      <t>Inscrire des données concernant les recettes de l’État par flux de revenus, en utilisant la classification GFS.</t>
    </r>
  </si>
  <si>
    <r>
      <rPr>
        <b/>
        <sz val="12"/>
        <rFont val="Franklin Gothic Book"/>
        <family val="2"/>
      </rPr>
      <t xml:space="preserve">Partie 5 (Données d’entreprise) : </t>
    </r>
    <r>
      <rPr>
        <sz val="12"/>
        <rFont val="Franklin Gothic Book"/>
        <family val="2"/>
      </rPr>
      <t>Inscrire des données d’entreprise - et celle de niveau projet - par flux de revenus.</t>
    </r>
  </si>
  <si>
    <t>Les cellules en bleu ne servent qu’à indiquer les sources et/ou à inscrire des commentaires</t>
  </si>
  <si>
    <t>Les cellules en blanc n’exigent aucune action</t>
  </si>
  <si>
    <r>
      <rPr>
        <b/>
        <i/>
        <u/>
        <sz val="12"/>
        <color theme="1"/>
        <rFont val="Franklin Gothic Book"/>
        <family val="2"/>
      </rPr>
      <t>Terminologie :</t>
    </r>
    <r>
      <rPr>
        <b/>
        <i/>
        <sz val="12"/>
        <color theme="1"/>
        <rFont val="Franklin Gothic Book"/>
        <family val="2"/>
      </rPr>
      <t xml:space="preserve"> Divulgation</t>
    </r>
  </si>
  <si>
    <r>
      <rPr>
        <b/>
        <i/>
        <u/>
        <sz val="12"/>
        <color theme="1"/>
        <rFont val="Franklin Gothic Book"/>
        <family val="2"/>
      </rPr>
      <t>Terminologie :</t>
    </r>
    <r>
      <rPr>
        <b/>
        <i/>
        <sz val="12"/>
        <color theme="1"/>
        <rFont val="Franklin Gothic Book"/>
        <family val="2"/>
      </rPr>
      <t xml:space="preserve"> Options simples</t>
    </r>
  </si>
  <si>
    <r>
      <rPr>
        <i/>
        <u/>
        <sz val="12"/>
        <color theme="1"/>
        <rFont val="Franklin Gothic Book"/>
        <family val="2"/>
      </rPr>
      <t>Oui, divulgation systématique :</t>
    </r>
    <r>
      <rPr>
        <i/>
        <sz val="12"/>
        <color theme="1"/>
        <rFont val="Franklin Gothic Book"/>
        <family val="2"/>
      </rPr>
      <t xml:space="preserve"> Si les données sont divulguées régulièrement et systématiquement par des entités de l’État et ou des entreprises, et si ces données sont fiables, sélectionner Oui, divulgation systématique</t>
    </r>
  </si>
  <si>
    <r>
      <rPr>
        <i/>
        <u/>
        <sz val="12"/>
        <color theme="1"/>
        <rFont val="Franklin Gothic Book"/>
        <family val="2"/>
      </rPr>
      <t>Oui</t>
    </r>
    <r>
      <rPr>
        <i/>
        <sz val="12"/>
        <color theme="1"/>
        <rFont val="Franklin Gothic Book"/>
        <family val="2"/>
      </rPr>
      <t> : Tous les aspects de la question ont reçu une réponse/ont été couverts.</t>
    </r>
  </si>
  <si>
    <r>
      <rPr>
        <i/>
        <u/>
        <sz val="12"/>
        <color theme="1"/>
        <rFont val="Franklin Gothic Book"/>
        <family val="2"/>
      </rPr>
      <t>Oui, à travers le rapportage ITIE :</t>
    </r>
    <r>
      <rPr>
        <i/>
        <sz val="12"/>
        <color theme="1"/>
        <rFont val="Franklin Gothic Book"/>
        <family val="2"/>
      </rPr>
      <t xml:space="preserve"> Si le Rapport ITIE ou son site couvre certaines lacunes de divulgation relatives aux données du gouvernement ou des entreprises, sélectionner « Oui, dans le Rapport ITIE ».</t>
    </r>
  </si>
  <si>
    <r>
      <t>Partiellement :</t>
    </r>
    <r>
      <rPr>
        <i/>
        <sz val="12"/>
        <color theme="1"/>
        <rFont val="Franklin Gothic Book"/>
        <family val="2"/>
      </rPr>
      <t xml:space="preserve"> Des aspects de la question ont reçu une réponse/ont été couverts.</t>
    </r>
  </si>
  <si>
    <r>
      <rPr>
        <i/>
        <u/>
        <sz val="12"/>
        <color theme="1"/>
        <rFont val="Franklin Gothic Book"/>
        <family val="2"/>
      </rPr>
      <t>Non disponible :</t>
    </r>
    <r>
      <rPr>
        <i/>
        <sz val="12"/>
        <color theme="1"/>
        <rFont val="Franklin Gothic Book"/>
        <family val="2"/>
      </rPr>
      <t xml:space="preserve"> Les données sont applicables au pays, mais il n’y a pas de données ou d’informations disponibles.</t>
    </r>
  </si>
  <si>
    <r>
      <rPr>
        <i/>
        <u/>
        <sz val="12"/>
        <color theme="1"/>
        <rFont val="Franklin Gothic Book"/>
        <family val="2"/>
      </rPr>
      <t>Non :</t>
    </r>
    <r>
      <rPr>
        <i/>
        <sz val="12"/>
        <color theme="1"/>
        <rFont val="Franklin Gothic Book"/>
        <family val="2"/>
      </rPr>
      <t xml:space="preserve"> Aucune information n’est couverte.</t>
    </r>
  </si>
  <si>
    <r>
      <t>Sans objet :</t>
    </r>
    <r>
      <rPr>
        <i/>
        <sz val="12"/>
        <color theme="1"/>
        <rFont val="Franklin Gothic Book"/>
        <family val="2"/>
      </rPr>
      <t xml:space="preserve"> Si une exigence n’est pas pertinente, sélectionner « Sans objet ». Faire référence à toute information à ce sujet, telle que contenue dans le Rapport ITIE ou dans le procès-verbal d’une réunion du Groupe multipartite. </t>
    </r>
  </si>
  <si>
    <r>
      <t xml:space="preserve">Sans objet </t>
    </r>
    <r>
      <rPr>
        <i/>
        <sz val="12"/>
        <color theme="1"/>
        <rFont val="Franklin Gothic Book"/>
        <family val="2"/>
      </rPr>
      <t>: La question n’est pas pertinente pour la rubrique en question. Si une explication est requise, faire référence à toute information démontrant la non-applicabilité.</t>
    </r>
  </si>
  <si>
    <r>
      <t xml:space="preserve">Pour plus d’information sur l’ITIE, visitez notre site Internet  </t>
    </r>
    <r>
      <rPr>
        <b/>
        <u/>
        <sz val="12"/>
        <color rgb="FF0070C0"/>
        <rFont val="Franklin Gothic Book"/>
        <family val="2"/>
      </rPr>
      <t>https://eiti.org/fr</t>
    </r>
  </si>
  <si>
    <r>
      <t xml:space="preserve">Vous voulez en savoir plus sur votre pays ? Vérifiez si votre pays met en œuvre la Norme ITIE en visitant </t>
    </r>
    <r>
      <rPr>
        <b/>
        <u/>
        <sz val="12"/>
        <color rgb="FF0070C0"/>
        <rFont val="Franklin Gothic Book"/>
        <family val="2"/>
      </rPr>
      <t>https://eiti.org/fr/pays</t>
    </r>
  </si>
  <si>
    <r>
      <t xml:space="preserve">Pour la version la plus récente des modèles de données résumées, consultez </t>
    </r>
    <r>
      <rPr>
        <b/>
        <u/>
        <sz val="12"/>
        <color rgb="FF0070C0"/>
        <rFont val="Franklin Gothic Book"/>
        <family val="2"/>
      </rPr>
      <t>https://eiti.org/fr/document/modele-donnees-resumees-itie</t>
    </r>
  </si>
  <si>
    <r>
      <rPr>
        <b/>
        <sz val="12"/>
        <rFont val="Franklin Gothic Book"/>
        <family val="2"/>
      </rPr>
      <t xml:space="preserve">Faites-nous connaître vos réactions ou signalez tout conflit au niveau des données ! Écrivez-nous à </t>
    </r>
    <r>
      <rPr>
        <b/>
        <u/>
        <sz val="12"/>
        <color rgb="FF0070C0"/>
        <rFont val="Franklin Gothic Book"/>
        <family val="2"/>
      </rPr>
      <t>data@eiti.org</t>
    </r>
  </si>
  <si>
    <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</si>
  <si>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t>Pays ou région</t>
  </si>
  <si>
    <t>Exercice fiscal couvert par ce fichier de données</t>
  </si>
  <si>
    <t>Source de données</t>
  </si>
  <si>
    <t>Couverture/périmètre des données</t>
  </si>
  <si>
    <t>Coordonnées de contact : soumission de données</t>
  </si>
  <si>
    <t>Modèle de données résumées</t>
  </si>
  <si>
    <t>Comment remplir cette feuille :</t>
  </si>
  <si>
    <t xml:space="preserve">Partie 1 - Présentation </t>
  </si>
  <si>
    <t>Description</t>
  </si>
  <si>
    <t>Inscrire les données dans cette colonne</t>
  </si>
  <si>
    <t>Source/Commentaires</t>
  </si>
  <si>
    <t>Nom du pays ou de la région</t>
  </si>
  <si>
    <t>Code ISO de la devise</t>
  </si>
  <si>
    <t>Nom de la monnaie nationale</t>
  </si>
  <si>
    <t>Monnaie nationale selon ISO-4217</t>
  </si>
  <si>
    <t>Date de début</t>
  </si>
  <si>
    <t>Date de fin</t>
  </si>
  <si>
    <t>Un Rapport ITIE a-t-il été préparé par un Administrateur indépendant ?</t>
  </si>
  <si>
    <t>Quel est le nom de l’entreprise ?</t>
  </si>
  <si>
    <t>Date à laquelle le Rapport ITIE a été rendu public</t>
  </si>
  <si>
    <t>URL, Rapport ITIE</t>
  </si>
  <si>
    <t>Date de publication des données ITIE</t>
  </si>
  <si>
    <t>Lien vers le site Internet (URL) de données ITIE</t>
  </si>
  <si>
    <t>Existe-t-il d’autres fichiers de caractère pertinent ?</t>
  </si>
  <si>
    <t>Date à laquelle l’autre fichier a été rendu public</t>
  </si>
  <si>
    <t>URL</t>
  </si>
  <si>
    <t>Le gouvernement applique-t-il une politique de données ouvertes ?</t>
  </si>
  <si>
    <t>Portail/fichiers de données ouvertes</t>
  </si>
  <si>
    <t>Couverture sectorielle</t>
  </si>
  <si>
    <t>Mines (y compris carrières)</t>
  </si>
  <si>
    <t>Si oui, préciser le nom (insérer de nouvelles lignes si multiples)</t>
  </si>
  <si>
    <t xml:space="preserve">Taux de change utilisé : 1 USD = </t>
  </si>
  <si>
    <t>... par flux de revenus</t>
  </si>
  <si>
    <t>... par entité de l’État</t>
  </si>
  <si>
    <t>... par entreprise</t>
  </si>
  <si>
    <t>... par projet</t>
  </si>
  <si>
    <t>Vue d’ensemble /exigence relative aux données</t>
  </si>
  <si>
    <t>Divulgation systématique</t>
  </si>
  <si>
    <t>Calcul à l’aide de la liste de vérification</t>
  </si>
  <si>
    <t>À travers le rapportage ITIE</t>
  </si>
  <si>
    <t>Information non disponible</t>
  </si>
  <si>
    <t>Nom et coordonnées de contact de la personne soumettant ce fichier</t>
  </si>
  <si>
    <t>Name</t>
  </si>
  <si>
    <t>Organisation</t>
  </si>
  <si>
    <t>Adresse électronique</t>
  </si>
  <si>
    <r>
      <rPr>
        <b/>
        <sz val="12"/>
        <color rgb="FF000000"/>
        <rFont val="Franklin Gothic Book"/>
        <family val="2"/>
      </rPr>
      <t>Partie 1 - (Présentation)</t>
    </r>
    <r>
      <rPr>
        <sz val="12"/>
        <color rgb="FF000000"/>
        <rFont val="Franklin Gothic Book"/>
        <family val="2"/>
      </rPr>
      <t xml:space="preserve"> Elle couvre les caractéristiques du pays et des données</t>
    </r>
  </si>
  <si>
    <r>
      <t xml:space="preserve">1. Commençant par en haut, </t>
    </r>
    <r>
      <rPr>
        <b/>
        <i/>
        <sz val="12"/>
        <rFont val="Franklin Gothic Book"/>
        <family val="2"/>
      </rPr>
      <t xml:space="preserve">sélectionner votre réponse dans la colonne grise. </t>
    </r>
    <r>
      <rPr>
        <i/>
        <sz val="12"/>
        <rFont val="Franklin Gothic Book"/>
        <family val="2"/>
      </rPr>
      <t xml:space="preserve">Des indications s’affichent dans les cadres jaunes dès que la cellule a été sélectionnée. </t>
    </r>
  </si>
  <si>
    <r>
      <t xml:space="preserve">3. Inclure au besoin toute information supplémentaire ou tout commentaire dans la colonne </t>
    </r>
    <r>
      <rPr>
        <b/>
        <i/>
        <sz val="12"/>
        <color theme="1"/>
        <rFont val="Franklin Gothic Book"/>
        <family val="2"/>
      </rPr>
      <t>Source/Commentaires</t>
    </r>
    <r>
      <rPr>
        <i/>
        <sz val="12"/>
        <color theme="1"/>
        <rFont val="Franklin Gothic Book"/>
        <family val="2"/>
      </rPr>
      <t>.</t>
    </r>
  </si>
  <si>
    <r>
      <rPr>
        <i/>
        <sz val="12"/>
        <rFont val="Franklin Gothic Book"/>
        <family val="2"/>
      </rPr>
      <t xml:space="preserve">Si vous avez des questions, veuillez contacter </t>
    </r>
    <r>
      <rPr>
        <b/>
        <i/>
        <u/>
        <sz val="12"/>
        <color theme="10"/>
        <rFont val="Franklin Gothic Book"/>
        <family val="2"/>
      </rPr>
      <t>data@eiti.org</t>
    </r>
  </si>
  <si>
    <r>
      <rPr>
        <i/>
        <sz val="12"/>
        <rFont val="Franklin Gothic Book"/>
        <family val="2"/>
      </rPr>
      <t>Devise de déclaration (</t>
    </r>
    <r>
      <rPr>
        <i/>
        <sz val="12"/>
        <color rgb="FF0070C0"/>
        <rFont val="Franklin Gothic Book"/>
        <family val="2"/>
      </rPr>
      <t>codes de devise ISO-4217</t>
    </r>
    <r>
      <rPr>
        <i/>
        <sz val="12"/>
        <rFont val="Franklin Gothic Book"/>
        <family val="2"/>
      </rPr>
      <t>)</t>
    </r>
  </si>
  <si>
    <r>
      <t xml:space="preserve">Exigence ITIE 4.7: </t>
    </r>
    <r>
      <rPr>
        <sz val="12"/>
        <rFont val="Franklin Gothic Book"/>
        <family val="2"/>
      </rPr>
      <t>Désagrégation</t>
    </r>
  </si>
  <si>
    <r>
      <rPr>
        <b/>
        <sz val="10.5"/>
        <rFont val="Franklin Gothic Book"/>
        <family val="2"/>
      </rP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</si>
  <si>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r>
      <rPr>
        <b/>
        <sz val="12"/>
        <color rgb="FF000000"/>
        <rFont val="Franklin Gothic Book"/>
        <family val="2"/>
      </rPr>
      <t>Partie 2 (liste de vérification)</t>
    </r>
    <r>
      <rPr>
        <sz val="12"/>
        <color rgb="FF000000"/>
        <rFont val="Franklin Gothic Book"/>
        <family val="2"/>
      </rPr>
      <t xml:space="preserve"> Elle couvre l’information contextuelle et financière agrégée prévue par les Exigences ITIE 2,3,4,5 et 6.</t>
    </r>
  </si>
  <si>
    <r>
      <t>1. Commençant par le haut, répondez aux questions de la première colonne (</t>
    </r>
    <r>
      <rPr>
        <b/>
        <i/>
        <sz val="12"/>
        <color theme="1"/>
        <rFont val="Franklin Gothic Book"/>
        <family val="2"/>
      </rPr>
      <t>Inclusion</t>
    </r>
    <r>
      <rPr>
        <i/>
        <sz val="12"/>
        <color theme="1"/>
        <rFont val="Franklin Gothic Book"/>
        <family val="2"/>
      </rPr>
      <t>). Des indications vous sont données dans les cadres jaunes une fois que la cellule est mise en évidence. Cliquez sur les cellules relatives à chaque Exigence ITIE pour faire apparaître le libellé de la Norme ITIE.</t>
    </r>
  </si>
  <si>
    <t>2. D’autres orientations apparaissent lorsque vous remplissez les cellules. Remplissez-les comme indiqué, complétant chaque colonne de chaque ligne avant de remplir la ligne suivante.</t>
  </si>
  <si>
    <r>
      <t xml:space="preserve">Par exemple, en sélectionnant « Oui, dans le Rapport ITIE », le texte « Veuillez inclure la section du Rapport ITIE » dans la case </t>
    </r>
    <r>
      <rPr>
        <b/>
        <i/>
        <sz val="12"/>
        <color theme="1"/>
        <rFont val="Franklin Gothic Book"/>
        <family val="2"/>
      </rPr>
      <t xml:space="preserve">Source/unités </t>
    </r>
    <r>
      <rPr>
        <i/>
        <sz val="12"/>
        <color theme="1"/>
        <rFont val="Franklin Gothic Book"/>
        <family val="2"/>
      </rPr>
      <t>apparaît.</t>
    </r>
  </si>
  <si>
    <r>
      <t xml:space="preserve">3. Insérez au besoin toute information supplémentaire ou tout commentaire dans la colonne </t>
    </r>
    <r>
      <rPr>
        <b/>
        <i/>
        <sz val="12"/>
        <color theme="1"/>
        <rFont val="Franklin Gothic Book"/>
        <family val="2"/>
      </rPr>
      <t>Commentaires/Notes</t>
    </r>
    <r>
      <rPr>
        <i/>
        <sz val="12"/>
        <color theme="1"/>
        <rFont val="Franklin Gothic Book"/>
        <family val="2"/>
      </rPr>
      <t>.</t>
    </r>
  </si>
  <si>
    <r>
      <rPr>
        <sz val="12"/>
        <rFont val="Franklin Gothic Book"/>
        <family val="2"/>
      </rPr>
      <t xml:space="preserve">Si vous avez des questions, veuillez contacter </t>
    </r>
    <r>
      <rPr>
        <b/>
        <u/>
        <sz val="12"/>
        <color theme="10"/>
        <rFont val="Franklin Gothic Book"/>
        <family val="2"/>
      </rPr>
      <t>data@eiti.org</t>
    </r>
  </si>
  <si>
    <t xml:space="preserve">Ignorez les cellules en blanc, car elles n’exigent aucune action </t>
  </si>
  <si>
    <t>Partie 2 - Liste de pointage</t>
  </si>
  <si>
    <r>
      <t xml:space="preserve">Veuillez répondre à </t>
    </r>
    <r>
      <rPr>
        <i/>
        <u/>
        <sz val="12"/>
        <color rgb="FF000000"/>
        <rFont val="Franklin Gothic Book"/>
        <family val="2"/>
      </rPr>
      <t>toutes les questions posées ci-dessous</t>
    </r>
    <r>
      <rPr>
        <i/>
        <sz val="12"/>
        <color rgb="FF000000"/>
        <rFont val="Franklin Gothic Book"/>
        <family val="2"/>
      </rPr>
      <t xml:space="preserve">. </t>
    </r>
  </si>
  <si>
    <t>Exigence</t>
  </si>
  <si>
    <t>Inclusion</t>
  </si>
  <si>
    <t>Source/unités</t>
  </si>
  <si>
    <t>Commentaires/Notes</t>
  </si>
  <si>
    <r>
      <t xml:space="preserve">Exigence ITIE 2.1 : </t>
    </r>
    <r>
      <rPr>
        <b/>
        <sz val="10.5"/>
        <rFont val="Franklin Gothic Book"/>
        <family val="2"/>
      </rPr>
      <t xml:space="preserve">Cadre légal et régime fiscal </t>
    </r>
  </si>
  <si>
    <t>Le gouvernement publie-t-il des informations concernant</t>
  </si>
  <si>
    <t>Les lois et réglementations ?</t>
  </si>
  <si>
    <t>Vue d’ensemble des rôles des agences gouvernementales ?</t>
  </si>
  <si>
    <t>Régime fiscal ?</t>
  </si>
  <si>
    <r>
      <t xml:space="preserve">Exigence ITIE 2.2: </t>
    </r>
    <r>
      <rPr>
        <b/>
        <sz val="10.5"/>
        <rFont val="Franklin Gothic Book"/>
        <family val="2"/>
      </rPr>
      <t>Octroi des contrats et licences</t>
    </r>
  </si>
  <si>
    <t>le processus d’octroi des licences ?</t>
  </si>
  <si>
    <t>et les critères techniques et financiers utilisés ?</t>
  </si>
  <si>
    <t>le(s) processus de transfert de licences ?</t>
  </si>
  <si>
    <t>processus d’appel d’offres :</t>
  </si>
  <si>
    <t>Nombre d’octrois et de transferts pour l’exercice couvert</t>
  </si>
  <si>
    <r>
      <t xml:space="preserve">Exigence ITIE 2.3: </t>
    </r>
    <r>
      <rPr>
        <b/>
        <sz val="10.5"/>
        <rFont val="Franklin Gothic Book"/>
        <family val="2"/>
      </rPr>
      <t>Registre des licences</t>
    </r>
  </si>
  <si>
    <t>Registres des licences pour le secteur minier</t>
  </si>
  <si>
    <t>Registre des licences pour le secteur pétrolier</t>
  </si>
  <si>
    <t>Registre des licences pour tout autre secteur - ajouter des lignes au besoin</t>
  </si>
  <si>
    <r>
      <t xml:space="preserve">Exigence ITIE 2.4: </t>
    </r>
    <r>
      <rPr>
        <b/>
        <sz val="10.5"/>
        <rFont val="Franklin Gothic Book"/>
        <family val="2"/>
      </rPr>
      <t>Divulgation des contrats</t>
    </r>
  </si>
  <si>
    <t>Politique sur la divulgation des contrats</t>
  </si>
  <si>
    <t>Les contrats sont-ils divulgués ?</t>
  </si>
  <si>
    <t>Registre des contrats pour le secteur minier</t>
  </si>
  <si>
    <t>Registre des contrats pour le secteur pétrolier</t>
  </si>
  <si>
    <t>Registre des contrats pour tout autre secteur - ajouter des ligne s’il y en a plusieurs</t>
  </si>
  <si>
    <r>
      <t xml:space="preserve">Exigence ITIE 2.5: </t>
    </r>
    <r>
      <rPr>
        <b/>
        <sz val="10.5"/>
        <rFont val="Franklin Gothic Book"/>
        <family val="2"/>
      </rPr>
      <t>Propriété réelle</t>
    </r>
  </si>
  <si>
    <t>Politique du gouvernement concernant la propriété réelle</t>
  </si>
  <si>
    <t>Des données de propriété réelle sont-elles divulguées ?</t>
  </si>
  <si>
    <t>Registre de la propriété réelle</t>
  </si>
  <si>
    <r>
      <t xml:space="preserve">Exigence ITIE 2.6 : </t>
    </r>
    <r>
      <rPr>
        <b/>
        <sz val="10.5"/>
        <rFont val="Franklin Gothic Book"/>
        <family val="2"/>
      </rPr>
      <t>Participation de l’État</t>
    </r>
  </si>
  <si>
    <t>Le gouvernement rend-il compte de sa participation dans le secteur extractif ?</t>
  </si>
  <si>
    <r>
      <t xml:space="preserve">Exigence ITIE 3.1: </t>
    </r>
    <r>
      <rPr>
        <b/>
        <sz val="10.5"/>
        <rFont val="Franklin Gothic Book"/>
        <family val="2"/>
      </rPr>
      <t>Prospection</t>
    </r>
  </si>
  <si>
    <r>
      <t xml:space="preserve">Exigence ITIE 3.2: </t>
    </r>
    <r>
      <rPr>
        <b/>
        <sz val="10.5"/>
        <rFont val="Franklin Gothic Book"/>
        <family val="2"/>
      </rPr>
      <t>Production</t>
    </r>
  </si>
  <si>
    <t>Divulgation des volumes de production</t>
  </si>
  <si>
    <t>Divulgation des valeurs de production</t>
  </si>
  <si>
    <t>Ajouter ici toute autre matière première, volume</t>
  </si>
  <si>
    <r>
      <t xml:space="preserve">Exigences ITIE 3.3 : </t>
    </r>
    <r>
      <rPr>
        <b/>
        <sz val="10.5"/>
        <rFont val="Franklin Gothic Book"/>
        <family val="2"/>
      </rPr>
      <t>Exportations</t>
    </r>
  </si>
  <si>
    <t>Divulgation des volumes d’exportation</t>
  </si>
  <si>
    <t>Divulgation des valeurs d’exportation</t>
  </si>
  <si>
    <r>
      <t xml:space="preserve">Exigence ITIE 4.1 : </t>
    </r>
    <r>
      <rPr>
        <b/>
        <sz val="10.5"/>
        <rFont val="Franklin Gothic Book"/>
        <family val="2"/>
      </rPr>
      <t>Exhaustivité</t>
    </r>
  </si>
  <si>
    <t>Le gouvernement divulgue-t-il entièrement les revenus extractifs par flux de revenus ?</t>
  </si>
  <si>
    <r>
      <t xml:space="preserve">Exigence ITIE 4.2: </t>
    </r>
    <r>
      <rPr>
        <b/>
        <sz val="10.5"/>
        <rFont val="Franklin Gothic Book"/>
        <family val="2"/>
      </rPr>
      <t>Revenus en nature</t>
    </r>
  </si>
  <si>
    <t>Le gouvernement divulgue-t-il des données sur les revenus en nature ?</t>
  </si>
  <si>
    <r>
      <t xml:space="preserve">Exigence ITIE 4.3 : </t>
    </r>
    <r>
      <rPr>
        <b/>
        <sz val="10.5"/>
        <rFont val="Franklin Gothic Book"/>
        <family val="2"/>
      </rPr>
      <t xml:space="preserve">Accords de troc </t>
    </r>
  </si>
  <si>
    <t>Le gouvernement divulgue-t-il des informations concernant les accords de troc et de fourniture d’infrastructures ?</t>
  </si>
  <si>
    <t>Si oui, quel est le montant total des revenus perçus à partir des accords de troc et de fourniture d’infrastructures ?</t>
  </si>
  <si>
    <r>
      <t xml:space="preserve">Exigence ITIE 4.4: </t>
    </r>
    <r>
      <rPr>
        <b/>
        <sz val="10.5"/>
        <rFont val="Franklin Gothic Book"/>
        <family val="2"/>
      </rPr>
      <t>Revenus provenant du transport</t>
    </r>
  </si>
  <si>
    <t>Le gouvernement divulgue-t-il des informations sur les revenus provenant du transport ?</t>
  </si>
  <si>
    <t>Si oui, quel est le montant total des revenus perçus à partir du transport de matières premières ?</t>
  </si>
  <si>
    <r>
      <t xml:space="preserve">Exigence ITIE 4.5 : </t>
    </r>
    <r>
      <rPr>
        <b/>
        <sz val="10.5"/>
        <rFont val="Franklin Gothic Book"/>
        <family val="2"/>
      </rPr>
      <t xml:space="preserve">Transactions liées aux entreprises d’État </t>
    </r>
  </si>
  <si>
    <t>Le gouvernement divulgue-t-il des informations sur les transactions des entreprises d’État ?</t>
  </si>
  <si>
    <t>Si oui, quel est le montant total des revenus perçus par les entreprises d’État ?</t>
  </si>
  <si>
    <r>
      <t xml:space="preserve">Exigence ITIE 4.6: </t>
    </r>
    <r>
      <rPr>
        <b/>
        <sz val="10.5"/>
        <rFont val="Franklin Gothic Book"/>
        <family val="2"/>
      </rPr>
      <t xml:space="preserve">Paiements directs infranationaux </t>
    </r>
  </si>
  <si>
    <t>Si oui, quel est le montant total des revenus infranationaux perçus ?</t>
  </si>
  <si>
    <r>
      <t xml:space="preserve">Exigence ITIE 4.8 : </t>
    </r>
    <r>
      <rPr>
        <b/>
        <sz val="10.5"/>
        <rFont val="Franklin Gothic Book"/>
        <family val="2"/>
      </rPr>
      <t>Ponctualité des données</t>
    </r>
  </si>
  <si>
    <t>Ponctualité des données (nombre d’années entre la fin de l’exercice fiscal et la publication)</t>
  </si>
  <si>
    <r>
      <t xml:space="preserve">Exigence ITIE 4.9: </t>
    </r>
    <r>
      <rPr>
        <b/>
        <sz val="10.5"/>
        <rFont val="Franklin Gothic Book"/>
        <family val="2"/>
      </rPr>
      <t>Qualité des données</t>
    </r>
  </si>
  <si>
    <t>Le gouvernement divulgue-t-il régulièrement des données financières aux termes de l’Exigence 4.1 (divulgation complète des flux de revenus intéressant à la fois le gouvernement et les entreprises) de la Norme ITIE ?</t>
  </si>
  <si>
    <t>Les données financières sont-elles soumises à un audit crédible et indépendant, qui applique les normes internationales ?</t>
  </si>
  <si>
    <t>Les agences gouvernementales font-elles l’objet d’audits crédibles et indépendants ?</t>
  </si>
  <si>
    <t>Base de données des audits d’entités de l’État</t>
  </si>
  <si>
    <t>Les entreprises sont-elles soumises à des audits crédibles et indépendants ?</t>
  </si>
  <si>
    <t>Base de données des audits d’entreprise</t>
  </si>
  <si>
    <r>
      <t xml:space="preserve">Exigence 5.1 : </t>
    </r>
    <r>
      <rPr>
        <b/>
        <sz val="10.5"/>
        <rFont val="Franklin Gothic Book"/>
        <family val="2"/>
      </rPr>
      <t>Répartition des revenus provenant des industries extractives</t>
    </r>
  </si>
  <si>
    <t>Le gouvernement précise-t-il si l’ensemble des revenus extractifs sont inscrits dans le budget national (c’est-à-dire, inscrits dans le compte consolidé/compte unique du trésor de l’État ?)</t>
  </si>
  <si>
    <t>Le gouvernement divulgue-t-il la part des revenus extractifs qui ne sont pas inscrits dans le budget de l’État ?</t>
  </si>
  <si>
    <r>
      <t xml:space="preserve">Exigence ITIE 5.2 : </t>
    </r>
    <r>
      <rPr>
        <b/>
        <sz val="10.5"/>
        <rFont val="Franklin Gothic Book"/>
        <family val="2"/>
      </rPr>
      <t>Transferts infranationaux</t>
    </r>
  </si>
  <si>
    <t>Le gouvernement divulgue-t-il des informations sur les transferts infranationaux ?</t>
  </si>
  <si>
    <t>Si oui, quel fut le montant des revenus effectivement transférés ?</t>
  </si>
  <si>
    <r>
      <t xml:space="preserve">Exigence ITIE 5.3 : </t>
    </r>
    <r>
      <rPr>
        <b/>
        <sz val="10.5"/>
        <rFont val="Franklin Gothic Book"/>
        <family val="2"/>
      </rPr>
      <t xml:space="preserve">Gestion des revenus et dépenses publiques </t>
    </r>
  </si>
  <si>
    <t>Le gouvernement divulgue-t-il l’affectation éventuelle de certains revenus extractifs à des usages, programmes ou zones géographiques particuliers ?</t>
  </si>
  <si>
    <t>Le gouvernement donne-t-il une description des processus budgétaire et d’audit du pays ?</t>
  </si>
  <si>
    <r>
      <t xml:space="preserve">Le gouvernement divulgue-t-il des informations publiquement disponibles relatives aux budgets et </t>
    </r>
    <r>
      <rPr>
        <sz val="10.5"/>
        <rFont val="Franklin Gothic Book"/>
        <family val="2"/>
      </rPr>
      <t xml:space="preserve">
</t>
    </r>
    <r>
      <rPr>
        <i/>
        <sz val="10.5"/>
        <rFont val="Franklin Gothic Book"/>
        <family val="2"/>
      </rPr>
      <t>aux dépenses ? - ajouter des lignes en cas de divulgations multiples</t>
    </r>
  </si>
  <si>
    <r>
      <t xml:space="preserve">Exigence ITIE 6.1: </t>
    </r>
    <r>
      <rPr>
        <b/>
        <sz val="10.5"/>
        <rFont val="Franklin Gothic Book"/>
        <family val="2"/>
      </rPr>
      <t>Dépenses sociales et environnementales</t>
    </r>
  </si>
  <si>
    <t>Le gouvernement divulgue-t-il des informations sur les dépenses sociales ?</t>
  </si>
  <si>
    <t>Si oui, quel est le montant total des dépenses sociales obligatoires reçues ?</t>
  </si>
  <si>
    <t>Si oui, quel est le montant total des dépenses sociales volontaires reçues ?</t>
  </si>
  <si>
    <t>Les entreprises divulguent-elles des informations sur leurs dépenses sociales ?</t>
  </si>
  <si>
    <t>Si oui, quel est le montant total des dépenses sociales obligatoires engagées ?</t>
  </si>
  <si>
    <t>Si oui, quel est le montant total des dépenses sociales volontaires engagées ?</t>
  </si>
  <si>
    <r>
      <t xml:space="preserve">Exigence ITIE 6.2: </t>
    </r>
    <r>
      <rPr>
        <b/>
        <sz val="10.5"/>
        <rFont val="Franklin Gothic Book"/>
        <family val="2"/>
      </rPr>
      <t>Dépenses quasi-fiscales </t>
    </r>
  </si>
  <si>
    <t>Le gouvernement ou les entreprises d’État divulguent-ils des informations sur les dépenses quasi-fiscales ?</t>
  </si>
  <si>
    <r>
      <t xml:space="preserve">Exigence ITIE 6.3: </t>
    </r>
    <r>
      <rPr>
        <b/>
        <sz val="10.5"/>
        <rFont val="Franklin Gothic Book"/>
        <family val="2"/>
      </rPr>
      <t xml:space="preserve">Contribution économique </t>
    </r>
  </si>
  <si>
    <t>Le gouvernement divulgue-t-il des informations sur la contribution économique du secteur extractif ?</t>
  </si>
  <si>
    <r>
      <rPr>
        <i/>
        <sz val="10.5"/>
        <rFont val="Franklin Gothic Book"/>
        <family val="2"/>
      </rPr>
      <t xml:space="preserve">PIB - industries extractives selon le </t>
    </r>
    <r>
      <rPr>
        <i/>
        <u/>
        <sz val="10.5"/>
        <color rgb="FF0076AF"/>
        <rFont val="Franklin Gothic Book"/>
        <family val="2"/>
      </rPr>
      <t>SCN 2008</t>
    </r>
    <r>
      <rPr>
        <i/>
        <sz val="10.5"/>
        <rFont val="Franklin Gothic Book"/>
        <family val="2"/>
      </rPr>
      <t xml:space="preserve"> (valeur ajoutée brute)</t>
    </r>
  </si>
  <si>
    <t>PIB - tous secteurs</t>
  </si>
  <si>
    <t>Revenus du gouvernement - industries extractives</t>
  </si>
  <si>
    <t>Revenus du gouvernement - tous secteurs</t>
  </si>
  <si>
    <t>Exportations - industries extractives</t>
  </si>
  <si>
    <t>Exportations - tous secteurs</t>
  </si>
  <si>
    <t>Emploi - tous secteurs</t>
  </si>
  <si>
    <t>Investissements - secteur extractif</t>
  </si>
  <si>
    <t>Investissements - tous secteurs</t>
  </si>
  <si>
    <r>
      <rPr>
        <b/>
        <sz val="12"/>
        <color rgb="FF000000"/>
        <rFont val="Franklin Gothic Book"/>
        <family val="2"/>
      </rPr>
      <t>Partie 3 (Entités déclarantes)</t>
    </r>
    <r>
      <rPr>
        <sz val="12"/>
        <color rgb="FF000000"/>
        <rFont val="Franklin Gothic Book"/>
        <family val="2"/>
      </rPr>
      <t xml:space="preserve"> Elle énumère les entités déclarantes (entités de l’État, entreprises et projets) et fournit des informations y afférentes. </t>
    </r>
  </si>
  <si>
    <r>
      <t>1. Veuillez commencer par la première case (</t>
    </r>
    <r>
      <rPr>
        <b/>
        <i/>
        <sz val="12"/>
        <color theme="1"/>
        <rFont val="Franklin Gothic Book"/>
        <family val="2"/>
      </rPr>
      <t>liste des entités déclarantes de l’État</t>
    </r>
    <r>
      <rPr>
        <i/>
        <sz val="12"/>
        <color theme="1"/>
        <rFont val="Franklin Gothic Book"/>
        <family val="2"/>
      </rPr>
      <t>), en indiquant le nom de chacune d’elles</t>
    </r>
  </si>
  <si>
    <r>
      <t xml:space="preserve">2. Remplissez la ligne des </t>
    </r>
    <r>
      <rPr>
        <b/>
        <i/>
        <sz val="12"/>
        <color theme="1"/>
        <rFont val="Franklin Gothic Book"/>
        <family val="2"/>
      </rPr>
      <t>identifiants d’entreprise</t>
    </r>
    <r>
      <rPr>
        <i/>
        <sz val="12"/>
        <color theme="1"/>
        <rFont val="Franklin Gothic Book"/>
        <family val="2"/>
      </rPr>
      <t xml:space="preserve"> Des orientations vous seront données dans les cases jaunes lorsque la cellule est mise en évidence</t>
    </r>
  </si>
  <si>
    <r>
      <t xml:space="preserve">3. Remplissez la liste des </t>
    </r>
    <r>
      <rPr>
        <b/>
        <i/>
        <sz val="12"/>
        <color theme="1"/>
        <rFont val="Franklin Gothic Book"/>
        <family val="2"/>
      </rPr>
      <t>entreprises déclarantes</t>
    </r>
    <r>
      <rPr>
        <i/>
        <sz val="12"/>
        <color theme="1"/>
        <rFont val="Franklin Gothic Book"/>
        <family val="2"/>
      </rPr>
      <t>, commençant par la première colonne, « Nom complet de l’entreprise » Remplissez en suivant les instructions, complétant chaque colonne sur chaque ligne avant de commencer la ligne suivante.</t>
    </r>
  </si>
  <si>
    <r>
      <t xml:space="preserve">4. Remplissez la </t>
    </r>
    <r>
      <rPr>
        <b/>
        <i/>
        <sz val="12"/>
        <color theme="1"/>
        <rFont val="Franklin Gothic Book"/>
        <family val="2"/>
      </rPr>
      <t>liste des Projets à déclarer</t>
    </r>
    <r>
      <rPr>
        <i/>
        <sz val="12"/>
        <color theme="1"/>
        <rFont val="Franklin Gothic Book"/>
        <family val="2"/>
      </rPr>
      <t>, commençant par la première colonne, « Nom complet du projet »</t>
    </r>
  </si>
  <si>
    <r>
      <rPr>
        <i/>
        <sz val="12"/>
        <rFont val="Franklin Gothic Book"/>
        <family val="2"/>
      </rPr>
      <t xml:space="preserve">Si vous avez des questions, veuillez contacter </t>
    </r>
    <r>
      <rPr>
        <b/>
        <u/>
        <sz val="12"/>
        <color theme="10"/>
        <rFont val="Franklin Gothic Book"/>
        <family val="2"/>
      </rPr>
      <t>data@eiti.org</t>
    </r>
  </si>
  <si>
    <t>Partie 3 - Entités déclarantes</t>
  </si>
  <si>
    <t>Liste des entités de l’État déclarantes</t>
  </si>
  <si>
    <t>N° d’identifiant (le cas échéant)</t>
  </si>
  <si>
    <t>Total déclaré</t>
  </si>
  <si>
    <t>Identifiants d’entreprise</t>
  </si>
  <si>
    <t>Exemple : N° identification de contribuable</t>
  </si>
  <si>
    <t>The Brønnøysund Register Centre</t>
  </si>
  <si>
    <t>Si possible, indiquer le lien vers le registre ou l’entité</t>
  </si>
  <si>
    <t>Liste des entreprises déclarantes</t>
  </si>
  <si>
    <t>Identifiant de l’entreprise</t>
  </si>
  <si>
    <t>Matières premières (séparation par virgule)</t>
  </si>
  <si>
    <t xml:space="preserve">Cotation boursière ou site Internet d’entreprise </t>
  </si>
  <si>
    <t>Rapport de paiements à l’État</t>
  </si>
  <si>
    <t>Liste des projets à déclarer</t>
  </si>
  <si>
    <t>Nom complet du projet</t>
  </si>
  <si>
    <t>Statut</t>
  </si>
  <si>
    <t>Volume de production</t>
  </si>
  <si>
    <r>
      <t xml:space="preserve">1. Inscrivez le nom de tous les </t>
    </r>
    <r>
      <rPr>
        <b/>
        <i/>
        <sz val="12"/>
        <color theme="1"/>
        <rFont val="Franklin Gothic Book"/>
        <family val="2"/>
      </rPr>
      <t>flux de revenus</t>
    </r>
    <r>
      <rPr>
        <i/>
        <sz val="12"/>
        <color theme="1"/>
        <rFont val="Franklin Gothic Book"/>
        <family val="2"/>
      </rPr>
      <t xml:space="preserve"> de l’État pour le secteur extractif, y compris les flux inférieurs aux seuils de matérialité convenus (utiliser une ligne pour chaque flux de revenus et pour chaque entité de l’État)</t>
    </r>
  </si>
  <si>
    <r>
      <t xml:space="preserve">2. Inscrivez le nom de </t>
    </r>
    <r>
      <rPr>
        <b/>
        <i/>
        <sz val="12"/>
        <rFont val="Franklin Gothic Book"/>
        <family val="2"/>
      </rPr>
      <t>l’entité de l’État percevant les revenus</t>
    </r>
    <r>
      <rPr>
        <i/>
        <sz val="12"/>
        <rFont val="Franklin Gothic Book"/>
        <family val="2"/>
      </rPr>
      <t xml:space="preserve"> (sélectionnez celle-ci sur la liste déroulante) Elle y figurera parce que vous aurez déjà inscrit l’entité de l’État à la Partie 3).</t>
    </r>
  </si>
  <si>
    <r>
      <t xml:space="preserve">3. Choisissez le </t>
    </r>
    <r>
      <rPr>
        <b/>
        <i/>
        <sz val="12"/>
        <rFont val="Franklin Gothic Book"/>
        <family val="2"/>
      </rPr>
      <t>Secteur</t>
    </r>
    <r>
      <rPr>
        <i/>
        <sz val="12"/>
        <rFont val="Franklin Gothic Book"/>
        <family val="2"/>
      </rPr>
      <t xml:space="preserve"> et la </t>
    </r>
    <r>
      <rPr>
        <b/>
        <i/>
        <sz val="12"/>
        <rFont val="Franklin Gothic Book"/>
        <family val="2"/>
      </rPr>
      <t>Classification SFP</t>
    </r>
    <r>
      <rPr>
        <i/>
        <sz val="12"/>
        <rFont val="Franklin Gothic Book"/>
        <family val="2"/>
      </rPr>
      <t xml:space="preserve"> auxquels ce flux de revenus s’applique. Consultez les orientations fournies dans le </t>
    </r>
    <r>
      <rPr>
        <i/>
        <u/>
        <sz val="12"/>
        <rFont val="Franklin Gothic Book"/>
        <family val="2"/>
      </rPr>
      <t>Cadre SFP pour le rapportage ITIE.</t>
    </r>
    <r>
      <rPr>
        <i/>
        <sz val="12"/>
        <rFont val="Franklin Gothic Book"/>
        <family val="2"/>
      </rPr>
      <t xml:space="preserve"> </t>
    </r>
    <r>
      <rPr>
        <i/>
        <u/>
        <sz val="12"/>
        <rFont val="Franklin Gothic Book"/>
        <family val="2"/>
      </rPr>
      <t xml:space="preserve"> </t>
    </r>
    <r>
      <rPr>
        <sz val="12"/>
        <rFont val="Franklin Gothic Book"/>
        <family val="2"/>
      </rPr>
      <t>Si un flux de revenus ne peut être désagrégé par secteur, sélectionnez « Autre ».</t>
    </r>
  </si>
  <si>
    <r>
      <t xml:space="preserve">4. Dans la colonne </t>
    </r>
    <r>
      <rPr>
        <b/>
        <i/>
        <sz val="12"/>
        <rFont val="Franklin Gothic Book"/>
        <family val="2"/>
      </rPr>
      <t>Valeur des revenus</t>
    </r>
    <r>
      <rPr>
        <i/>
        <sz val="12"/>
        <rFont val="Franklin Gothic Book"/>
        <family val="2"/>
      </rPr>
      <t xml:space="preserve"> inscrivez le chiffre total de chaque flux de revenus tel que divulgué par le gouvernement, qui inclut également les revenus qui n’ont pas été rapprochés.</t>
    </r>
  </si>
  <si>
    <t xml:space="preserve"> Nota : Les paiements versés par les entreprises aux gouvernements au nom de leurs employés doivent être exclus (par exemple, l’impôt sur le revenu des particuliers  / impôts retenus à la source, cotisations des employés pour la sécurité sociale) car ils ne sont pas considérés comme étant des paiements par des entreprises au gouvernement.</t>
  </si>
  <si>
    <r>
      <rPr>
        <i/>
        <u/>
        <sz val="10.5"/>
        <color rgb="FF0076AF"/>
        <rFont val="Franklin Gothic Book"/>
        <family val="2"/>
      </rPr>
      <t xml:space="preserve"> Exigence ITIE 4.1.d</t>
    </r>
    <r>
      <rPr>
        <i/>
        <sz val="10.5"/>
        <color theme="1"/>
        <rFont val="Franklin Gothic Book"/>
        <family val="2"/>
      </rPr>
      <t xml:space="preserve">: Divulgation exhaustive de la part du gouvernement </t>
    </r>
  </si>
  <si>
    <t>Mines</t>
  </si>
  <si>
    <r>
      <t xml:space="preserve">Pour plus d’orientations, visitez la page </t>
    </r>
    <r>
      <rPr>
        <u/>
        <sz val="10.5"/>
        <color rgb="FF0076AF"/>
        <rFont val="Franklin Gothic Book"/>
        <family val="2"/>
      </rPr>
      <t>https://eiti.org/fr/document/modele-donnees-resumees-itie</t>
    </r>
  </si>
  <si>
    <r>
      <rPr>
        <i/>
        <sz val="10.5"/>
        <rFont val="Franklin Gothic Book"/>
        <family val="2"/>
      </rPr>
      <t xml:space="preserve">ou </t>
    </r>
    <r>
      <rPr>
        <b/>
        <sz val="10.5"/>
        <color theme="10"/>
        <rFont val="Franklin Gothic Book"/>
        <family val="2"/>
      </rPr>
      <t>https://www.imf.org/external/pubs/ft/gfs/manual/pdf/2014companion/FrenchGFSM.pdf</t>
    </r>
  </si>
  <si>
    <t>Total</t>
  </si>
  <si>
    <t>Informations supplémentaires</t>
  </si>
  <si>
    <t>Commentaire 1</t>
  </si>
  <si>
    <t>Veuillez inclure des commentaires ici.</t>
  </si>
  <si>
    <t>Commentaire 2</t>
  </si>
  <si>
    <t>Insérer au besoin des lignes supplémentaires :</t>
  </si>
  <si>
    <t>Retenue salariale</t>
  </si>
  <si>
    <t xml:space="preserve">Retenue à la source </t>
  </si>
  <si>
    <t>Commentaire 3</t>
  </si>
  <si>
    <t>Veuillez inclure tout commentaire ici.</t>
  </si>
  <si>
    <t>Commentaire 4</t>
  </si>
  <si>
    <t>Commentaire 5</t>
  </si>
  <si>
    <r>
      <rPr>
        <b/>
        <sz val="12"/>
        <color rgb="FF000000"/>
        <rFont val="Franklin Gothic Book"/>
        <family val="2"/>
      </rPr>
      <t>Partie 5 (Données d’entreprise)</t>
    </r>
    <r>
      <rPr>
        <sz val="12"/>
        <color rgb="FF000000"/>
        <rFont val="Franklin Gothic Book"/>
        <family val="2"/>
      </rPr>
      <t xml:space="preserve"> Elle contient des données venant des entreprises - et du niveau projet - par flux de revenus. Les entreprises et projets sont indiqués sur le menu déroulant car ils ont été saisis sur la feuille 3. </t>
    </r>
  </si>
  <si>
    <r>
      <t xml:space="preserve">1. Sélectionnez le nom de </t>
    </r>
    <r>
      <rPr>
        <b/>
        <i/>
        <sz val="12"/>
        <color theme="1"/>
        <rFont val="Franklin Gothic Book"/>
        <family val="2"/>
      </rPr>
      <t>l’entreprise</t>
    </r>
    <r>
      <rPr>
        <i/>
        <sz val="12"/>
        <color theme="1"/>
        <rFont val="Franklin Gothic Book"/>
        <family val="2"/>
      </rPr>
      <t xml:space="preserve"> sur le menu déroulant</t>
    </r>
  </si>
  <si>
    <r>
      <t xml:space="preserve">2. Sélectionnez </t>
    </r>
    <r>
      <rPr>
        <b/>
        <i/>
        <sz val="12"/>
        <color theme="1"/>
        <rFont val="Franklin Gothic Book"/>
        <family val="2"/>
      </rPr>
      <t>l’entité collectrice de l’État</t>
    </r>
    <r>
      <rPr>
        <i/>
        <sz val="12"/>
        <color theme="1"/>
        <rFont val="Franklin Gothic Book"/>
        <family val="2"/>
      </rPr>
      <t xml:space="preserve"> et le </t>
    </r>
    <r>
      <rPr>
        <b/>
        <i/>
        <sz val="12"/>
        <color theme="1"/>
        <rFont val="Franklin Gothic Book"/>
        <family val="2"/>
      </rPr>
      <t>nom du paiement</t>
    </r>
    <r>
      <rPr>
        <i/>
        <sz val="12"/>
        <color theme="1"/>
        <rFont val="Franklin Gothic Book"/>
        <family val="2"/>
      </rPr>
      <t xml:space="preserve"> sur le menu déroulant</t>
    </r>
  </si>
  <si>
    <r>
      <t xml:space="preserve">3. Indiquez si le flux de paiements est (i) </t>
    </r>
    <r>
      <rPr>
        <b/>
        <i/>
        <sz val="12"/>
        <color theme="1"/>
        <rFont val="Franklin Gothic Book"/>
        <family val="2"/>
      </rPr>
      <t>perçu par projet</t>
    </r>
    <r>
      <rPr>
        <i/>
        <sz val="12"/>
        <color theme="1"/>
        <rFont val="Franklin Gothic Book"/>
        <family val="2"/>
      </rPr>
      <t xml:space="preserve"> et (ii) </t>
    </r>
    <r>
      <rPr>
        <b/>
        <i/>
        <sz val="12"/>
        <color theme="1"/>
        <rFont val="Franklin Gothic Book"/>
        <family val="2"/>
      </rPr>
      <t>déclaré par projet</t>
    </r>
  </si>
  <si>
    <r>
      <t xml:space="preserve">4. Inscrivez l’information de projet : </t>
    </r>
    <r>
      <rPr>
        <b/>
        <i/>
        <sz val="12"/>
        <color theme="1"/>
        <rFont val="Franklin Gothic Book"/>
        <family val="2"/>
      </rPr>
      <t>nom du projet</t>
    </r>
    <r>
      <rPr>
        <i/>
        <sz val="12"/>
        <color theme="1"/>
        <rFont val="Franklin Gothic Book"/>
        <family val="2"/>
      </rPr>
      <t xml:space="preserve"> et </t>
    </r>
    <r>
      <rPr>
        <b/>
        <i/>
        <sz val="12"/>
        <color theme="1"/>
        <rFont val="Franklin Gothic Book"/>
        <family val="2"/>
      </rPr>
      <t>devise de déclaration</t>
    </r>
  </si>
  <si>
    <r>
      <t xml:space="preserve">5. Inscrivez la </t>
    </r>
    <r>
      <rPr>
        <b/>
        <i/>
        <sz val="12"/>
        <color theme="1"/>
        <rFont val="Franklin Gothic Book"/>
        <family val="2"/>
      </rPr>
      <t>valeur des revenus</t>
    </r>
    <r>
      <rPr>
        <i/>
        <sz val="12"/>
        <color theme="1"/>
        <rFont val="Franklin Gothic Book"/>
        <family val="2"/>
      </rPr>
      <t xml:space="preserve"> </t>
    </r>
    <r>
      <rPr>
        <i/>
        <u/>
        <sz val="12"/>
        <color theme="1"/>
        <rFont val="Franklin Gothic Book"/>
        <family val="2"/>
      </rPr>
      <t>telle que divulguée par le gouvernement</t>
    </r>
    <r>
      <rPr>
        <i/>
        <sz val="12"/>
        <color theme="1"/>
        <rFont val="Franklin Gothic Book"/>
        <family val="2"/>
      </rPr>
      <t xml:space="preserve"> et ajoutez tout commentaire pertinent.</t>
    </r>
  </si>
  <si>
    <t>Recettes de l’État par entreprise et projet</t>
  </si>
  <si>
    <t>Ajouter ci-dessous, à titre de commentaire, toute information supplémentaire qu’il ne serait pas nécessaire d’inclure dans le tableau ci-dessus.</t>
  </si>
  <si>
    <t>Comment</t>
  </si>
  <si>
    <r>
      <t xml:space="preserve">Adresse </t>
    </r>
    <r>
      <rPr>
        <b/>
        <sz val="10"/>
        <color rgb="FF0076AF"/>
        <rFont val="Franklin Gothic Book"/>
        <family val="2"/>
      </rPr>
      <t>EITI International Secretariat, Rådhusgata 26, 0151 Oslo, Norvège</t>
    </r>
  </si>
  <si>
    <t>Version 2.0 appliquée le 1er Juillet 2019</t>
  </si>
  <si>
    <t>Les cellules en orange doivent être complétées avant la soumission</t>
  </si>
  <si>
    <t>Calcul automatique utilisant le total des revenus du gouvernement et le total des données par entreprise</t>
  </si>
  <si>
    <t>Couverture de la réconciliation</t>
  </si>
  <si>
    <t>Emploi - secteur extractif - homme</t>
  </si>
  <si>
    <t>Emploi - secteur extractif - femme</t>
  </si>
  <si>
    <t xml:space="preserve">Emploi - secteur extractif </t>
  </si>
  <si>
    <r>
      <t xml:space="preserve">EITI Requirement 6.4: </t>
    </r>
    <r>
      <rPr>
        <b/>
        <u/>
        <sz val="10.5"/>
        <rFont val="Franklin Gothic Book"/>
        <family val="2"/>
      </rPr>
      <t>Impact environnemental</t>
    </r>
  </si>
  <si>
    <t>Le gouvernement divulgue-t-il des informations à propos:</t>
  </si>
  <si>
    <t>Du cadre légal et administratif concernant la gestion de l'environnement?</t>
  </si>
  <si>
    <t>Banque de données contenant études d'impact environnemental, procédures de certification ou documentation similaire relevant de la protection de l'environnement?</t>
  </si>
  <si>
    <t>Autres informations concernant des procédures administratives et de régulation de l'environnement?</t>
  </si>
  <si>
    <t>&lt;Rapportage ITIE ou divulgation systématique?&gt;</t>
  </si>
  <si>
    <t>Description de produit HS</t>
  </si>
  <si>
    <t>Aluminium (2606)</t>
  </si>
  <si>
    <t>Aluminium (2606), volume</t>
  </si>
  <si>
    <t>Amiante (2524)</t>
  </si>
  <si>
    <t>Amiante (2524), volume</t>
  </si>
  <si>
    <t>Ardoise (2514)</t>
  </si>
  <si>
    <t>Ardoise (2514), volume</t>
  </si>
  <si>
    <t>Argent (7106)</t>
  </si>
  <si>
    <t>Argent (7106), volume</t>
  </si>
  <si>
    <t>Argile (2509)</t>
  </si>
  <si>
    <t>Argile (2509), volume</t>
  </si>
  <si>
    <t>Autres (2617)</t>
  </si>
  <si>
    <t>Autres (2617), volume</t>
  </si>
  <si>
    <t>Autres argiles (2508)</t>
  </si>
  <si>
    <t>Autres argiles (2508), volume</t>
  </si>
  <si>
    <t>Autres cendres et mâchefer (2621)</t>
  </si>
  <si>
    <t>Autres cendres et mâchefer (2621), volume</t>
  </si>
  <si>
    <t>Bitume et asphalte (2714)</t>
  </si>
  <si>
    <t>Bitume et asphalte (2714), volume</t>
  </si>
  <si>
    <t>Borates et concentrés naturels (2528)</t>
  </si>
  <si>
    <t>Borates et concentrés naturels (2528), volume</t>
  </si>
  <si>
    <t>Cailloux (2517)</t>
  </si>
  <si>
    <t>Cailloux (2517), volume</t>
  </si>
  <si>
    <t>Calcaire (2521)</t>
  </si>
  <si>
    <t>Calcaire (2521), volume</t>
  </si>
  <si>
    <t>Carbonate de magnésium naturel (2519)</t>
  </si>
  <si>
    <t>Carbonate de magnésium naturel (2519), volume</t>
  </si>
  <si>
    <t>Cendres et résidus (2620)</t>
  </si>
  <si>
    <t>Cendres et résidus (2620), volume</t>
  </si>
  <si>
    <t>Charbon (2701)</t>
  </si>
  <si>
    <t>Charbon (2701), volume</t>
  </si>
  <si>
    <t>Chaux vive (2522)</t>
  </si>
  <si>
    <t>Chaux vive (2522), volume</t>
  </si>
  <si>
    <t>Chrome (2610)</t>
  </si>
  <si>
    <t>Chrome (2610), volume</t>
  </si>
  <si>
    <t>Ciment Portland (2523)</t>
  </si>
  <si>
    <t>Ciment Portland (2523), volume</t>
  </si>
  <si>
    <t>Cobalt (2605)</t>
  </si>
  <si>
    <t>Cobalt (2605), volume</t>
  </si>
  <si>
    <t>Coke de pétrole (2713)</t>
  </si>
  <si>
    <t>Coke de pétrole (2713), volume</t>
  </si>
  <si>
    <t>Coke et semi-coke (2704)</t>
  </si>
  <si>
    <t>Coke et semi-coke (2704), volume</t>
  </si>
  <si>
    <t>Cryolite naturelle (2527)</t>
  </si>
  <si>
    <t>Cryolite naturelle (2527), volume</t>
  </si>
  <si>
    <t>Cuivre (2603)</t>
  </si>
  <si>
    <t>Cuivre (2603), volume</t>
  </si>
  <si>
    <t>Diamants (7102)</t>
  </si>
  <si>
    <t>Diamants (7102), volume</t>
  </si>
  <si>
    <t>Dolomite (2518)</t>
  </si>
  <si>
    <t>Dolomite (2518), volume</t>
  </si>
  <si>
    <t>Énergie électrique (2 716)</t>
  </si>
  <si>
    <t>Énergie électrique (2 716), volume</t>
  </si>
  <si>
    <t>Étain (2609)</t>
  </si>
  <si>
    <t>Étain (2609), volume</t>
  </si>
  <si>
    <t>Farines siliceuses fossiles (2512)</t>
  </si>
  <si>
    <t>Farines siliceuses fossiles (2512), volume</t>
  </si>
  <si>
    <t>Feldspath (2529)</t>
  </si>
  <si>
    <t>Feldspath (2529), volume</t>
  </si>
  <si>
    <t>Fer (2601)</t>
  </si>
  <si>
    <t>Fer (2601), volume</t>
  </si>
  <si>
    <t>Gaz de charbon (2705)</t>
  </si>
  <si>
    <t>Gaz de charbon (2705), volume</t>
  </si>
  <si>
    <t>Gaz naturel (2711)</t>
  </si>
  <si>
    <t>Gaz naturel (2711), volume</t>
  </si>
  <si>
    <t>Gelée de pétrole (2712)</t>
  </si>
  <si>
    <t>Gelée de pétrole (2712), volume</t>
  </si>
  <si>
    <t>Goudron distillé à partir de charbon (2706)</t>
  </si>
  <si>
    <t>Goudron distillé à partir de charbon (2706), volume</t>
  </si>
  <si>
    <t>Granite (2516)</t>
  </si>
  <si>
    <t>Granite (2516), volume</t>
  </si>
  <si>
    <t>Graphite naturel (2504)</t>
  </si>
  <si>
    <t>Graphite naturel (2504), volume</t>
  </si>
  <si>
    <t>Gypse (2520)</t>
  </si>
  <si>
    <t>Gypse (2520), volume</t>
  </si>
  <si>
    <t>Huiles de pétrole hors pétrole brut (2710)</t>
  </si>
  <si>
    <t>Huiles de pétrole hors pétrole brut (2710), volume</t>
  </si>
  <si>
    <t>Kaolin (2507)</t>
  </si>
  <si>
    <t>Kaolin (2507), volume</t>
  </si>
  <si>
    <t>Lignite (2702)</t>
  </si>
  <si>
    <t>Lignite (2702), volume</t>
  </si>
  <si>
    <t>Mâchefer (2619)</t>
  </si>
  <si>
    <t>Mâchefer (2619), volume</t>
  </si>
  <si>
    <t>Manganèse (2602)</t>
  </si>
  <si>
    <t>Manganèse (2602), volume</t>
  </si>
  <si>
    <t>Marbre (2515)</t>
  </si>
  <si>
    <t>Marbre (2515), volume</t>
  </si>
  <si>
    <t>Mélanges bitumineux (2715)</t>
  </si>
  <si>
    <t>Mélanges bitumineux (2715), volume</t>
  </si>
  <si>
    <t>Métaux précieux (2616)</t>
  </si>
  <si>
    <t>Métaux précieux (2616), volume</t>
  </si>
  <si>
    <t>Mica (2525)</t>
  </si>
  <si>
    <t>Mica (2525), volume</t>
  </si>
  <si>
    <t>Molybdène (2613)</t>
  </si>
  <si>
    <t>Molybdène (2613), volume</t>
  </si>
  <si>
    <t>Nickel (2604)</t>
  </si>
  <si>
    <t>Nickel (2604), volume</t>
  </si>
  <si>
    <t>Or (7108)</t>
  </si>
  <si>
    <t>Or (7108), volume</t>
  </si>
  <si>
    <t>Pétrole brut (2709)</t>
  </si>
  <si>
    <t>Pétrole brut (2709), volume</t>
  </si>
  <si>
    <t>Phosphates de calcium naturels (2510)</t>
  </si>
  <si>
    <t>Phosphates de calcium naturels (2510), volume</t>
  </si>
  <si>
    <t>Pierre ponce (2513)</t>
  </si>
  <si>
    <t>Pierre ponce (2513), volume</t>
  </si>
  <si>
    <t>Plomb (2607)</t>
  </si>
  <si>
    <t>Plomb (2607), volume</t>
  </si>
  <si>
    <t>Produits de distillation du goudron de charbon (2707)</t>
  </si>
  <si>
    <t>Produits de distillation du goudron de charbon (2707), volume</t>
  </si>
  <si>
    <t>Pyrites de fer (2502)</t>
  </si>
  <si>
    <t>Pyrites de fer (2502), volume</t>
  </si>
  <si>
    <t>Quartz (2506)</t>
  </si>
  <si>
    <t>Quartz (2506), volume</t>
  </si>
  <si>
    <t>Sables naturels (2505)</t>
  </si>
  <si>
    <t>Sables naturels (2505), volume</t>
  </si>
  <si>
    <t>Scorie granulée (2618)</t>
  </si>
  <si>
    <t>Scorie granulée (2618), volume</t>
  </si>
  <si>
    <t>Sel et chlorure de sodium pur (2501)</t>
  </si>
  <si>
    <t>Sel et chlorure de sodium pur (2501), volume</t>
  </si>
  <si>
    <t>Soufre de tout type (2503)</t>
  </si>
  <si>
    <t>Soufre de tout type (2503), volume</t>
  </si>
  <si>
    <t>Stéatite naturelle (2526)</t>
  </si>
  <si>
    <t>Stéatite naturelle (2526), volume</t>
  </si>
  <si>
    <t>Substances minérales non spécifiées ailleurs (2530)</t>
  </si>
  <si>
    <t>Substances minérales non spécifiées ailleurs (2530), volume</t>
  </si>
  <si>
    <t>Sulfate de baryum naturel (2511)</t>
  </si>
  <si>
    <t>Sulfate de baryum naturel (2511), volume</t>
  </si>
  <si>
    <t>Titane (2614)</t>
  </si>
  <si>
    <t>Titane (2614), volume</t>
  </si>
  <si>
    <t>Tourbe (2703)</t>
  </si>
  <si>
    <t>Tourbe (2703), volume</t>
  </si>
  <si>
    <t>Tourbe et coke de tourbe (2708)</t>
  </si>
  <si>
    <t>Tourbe et coke de tourbe (2708), volume</t>
  </si>
  <si>
    <t>Tungstène (2611)</t>
  </si>
  <si>
    <t>Tungstène (2611), volume</t>
  </si>
  <si>
    <t>Uranium ou thorium (2612)</t>
  </si>
  <si>
    <t>Uranium ou thorium (2612), volume</t>
  </si>
  <si>
    <t>Zinc (2608)</t>
  </si>
  <si>
    <t>Zinc (2608), volume</t>
  </si>
  <si>
    <t>Régime des droits pétroliers et miniers?</t>
  </si>
  <si>
    <t>Exigence ITIE 5.1.b: Classification des revenus</t>
  </si>
  <si>
    <r>
      <t>Exigence ITIE 4.1.c</t>
    </r>
    <r>
      <rPr>
        <i/>
        <u/>
        <sz val="10.5"/>
        <rFont val="Franklin Gothic Book"/>
        <family val="2"/>
      </rPr>
      <t xml:space="preserve">: Paiements des entreprises </t>
    </r>
    <r>
      <rPr>
        <i/>
        <u/>
        <sz val="10.5"/>
        <color theme="10"/>
        <rFont val="Franklin Gothic Book"/>
        <family val="2"/>
      </rPr>
      <t>;  Exigence ITIE 4.7</t>
    </r>
    <r>
      <rPr>
        <i/>
        <u/>
        <sz val="10.5"/>
        <rFont val="Franklin Gothic Book"/>
        <family val="2"/>
      </rPr>
      <t>: Déclaration par projet</t>
    </r>
  </si>
  <si>
    <t>(Nomenclature SH des Nations Unies)</t>
  </si>
  <si>
    <t xml:space="preserve">En remplissant ce modèle de données résumées avec des données de votre Rapport ITIE, vous rendrez ces dernières accessibles sous un format lisible par machine (Exigence 7.2.d). </t>
  </si>
  <si>
    <t>Non</t>
  </si>
  <si>
    <t>Total en USD</t>
  </si>
  <si>
    <t>Livré/payé à une/des entreprise(s) d’État (1415E32)</t>
  </si>
  <si>
    <t>Type d'entreprise</t>
  </si>
  <si>
    <r>
      <t xml:space="preserve">Accessibilités des données et données ouvertes </t>
    </r>
    <r>
      <rPr>
        <b/>
        <u/>
        <sz val="12"/>
        <color theme="4"/>
        <rFont val="Franklin Gothic Book"/>
        <family val="2"/>
      </rPr>
      <t>(Exigence 7.2)</t>
    </r>
  </si>
  <si>
    <t>Niobium, Vanadium, Zirconium (2615)</t>
  </si>
  <si>
    <t>Niobium, Vanadium, Zirconium (2615), volume</t>
  </si>
  <si>
    <t>BDO Tunisie Consulting</t>
  </si>
  <si>
    <t>N/A</t>
  </si>
  <si>
    <t>f.mabrouk@bdo.tn</t>
  </si>
  <si>
    <t>Oui, divulgation systématique</t>
  </si>
  <si>
    <t>Amendes, pénalités et redressements douaniers</t>
  </si>
  <si>
    <t>Direction Générale des Douanes</t>
  </si>
  <si>
    <t xml:space="preserve">Appui à la formation </t>
  </si>
  <si>
    <t>Société des Pétroles du Sénégal</t>
  </si>
  <si>
    <t>Appui à l'équipement</t>
  </si>
  <si>
    <t>Appui institutionnel</t>
  </si>
  <si>
    <t>Direction des Eaux, Forêts, Chasses et Conservation des Sols</t>
  </si>
  <si>
    <t>Direction des Mines et de la Géologie</t>
  </si>
  <si>
    <t>Direction Générale de la Comptabilité Publique et du Trésor</t>
  </si>
  <si>
    <t>Autres flux de paiements significatifs (&gt; 25 millions de  FCFA) (reconciliables)</t>
  </si>
  <si>
    <t>Bonus (DGCPT)</t>
  </si>
  <si>
    <t xml:space="preserve">Contribution économique locale (CEL VA et CEL VL) </t>
  </si>
  <si>
    <t>Contribution spéciale sur les produits des mines et des carrières (CSMC)</t>
  </si>
  <si>
    <t>Direction Générale des Impôts et des Domaines</t>
  </si>
  <si>
    <t xml:space="preserve">Caisse de Sécurité Sociale </t>
  </si>
  <si>
    <t>Institution de Prévoyance Retraite du Sénégal</t>
  </si>
  <si>
    <t xml:space="preserve">Cotisations sociales (y compris les pénalités) </t>
  </si>
  <si>
    <t>Cotisations sociales (y compris les pénalités)(IPRES)</t>
  </si>
  <si>
    <t>Droits de douane</t>
  </si>
  <si>
    <t>Droits d'entrée fixes</t>
  </si>
  <si>
    <t>Impôt sur le revenu des valeurs mobilières</t>
  </si>
  <si>
    <t>Impôt sur les sociétés</t>
  </si>
  <si>
    <t>Impôt sur les sociétés (bénéfices non pétroliers/miniers )</t>
  </si>
  <si>
    <t xml:space="preserve">Loyer superficiaire </t>
  </si>
  <si>
    <t>Patente</t>
  </si>
  <si>
    <t xml:space="preserve">Prélèvement communautaire CEDEAO </t>
  </si>
  <si>
    <t xml:space="preserve">Prélèvement communautaire solidaire UEMOA </t>
  </si>
  <si>
    <t xml:space="preserve">Prélèvement pour le Conseil Sénégalais des Chargeurs (COSEC) </t>
  </si>
  <si>
    <t xml:space="preserve">Redevance minière </t>
  </si>
  <si>
    <t>Redevance statistique UEMOA</t>
  </si>
  <si>
    <t>Redevance superficiaire</t>
  </si>
  <si>
    <t>Redressements fiscaux</t>
  </si>
  <si>
    <t>Retenue à la source sur sommes versées à des tiers</t>
  </si>
  <si>
    <t>Retenues à la source sur bénéfice non commercial</t>
  </si>
  <si>
    <t>Retenues à la source sur salaires (IR, TRIMF et CFCE)</t>
  </si>
  <si>
    <t xml:space="preserve">Revenus issus de la commercialisation de la Part de la production de l'État </t>
  </si>
  <si>
    <t>Taxes d'abattage</t>
  </si>
  <si>
    <t xml:space="preserve">Taxe d'enregistrement des véhicules </t>
  </si>
  <si>
    <t>Taxe spéciale sur le ciment</t>
  </si>
  <si>
    <t>Taxe superficiaire</t>
  </si>
  <si>
    <t>Direction de l'Environnement et des Etablissements Classés</t>
  </si>
  <si>
    <t xml:space="preserve">Taxe sur la valeur ajoutée </t>
  </si>
  <si>
    <t>Taxe sur la valeur ajoutée précomptée</t>
  </si>
  <si>
    <t>Taxe sur la valeur ajoutée reversée</t>
  </si>
  <si>
    <t>Bandia</t>
  </si>
  <si>
    <t>Bargny</t>
  </si>
  <si>
    <t>Pout</t>
  </si>
  <si>
    <t>Sabodala</t>
  </si>
  <si>
    <t>Diogo</t>
  </si>
  <si>
    <t>LamLam</t>
  </si>
  <si>
    <t>Tobène</t>
  </si>
  <si>
    <t>Mako</t>
  </si>
  <si>
    <t>SOCOCIM</t>
  </si>
  <si>
    <t>SGO</t>
  </si>
  <si>
    <t>GCO</t>
  </si>
  <si>
    <t>SSPT</t>
  </si>
  <si>
    <t>ICS</t>
  </si>
  <si>
    <t>PMC</t>
  </si>
  <si>
    <t>SODEVIT</t>
  </si>
  <si>
    <t>Alloukagne</t>
  </si>
  <si>
    <t>Diack</t>
  </si>
  <si>
    <t>Diack/Bandia</t>
  </si>
  <si>
    <t>Diender</t>
  </si>
  <si>
    <t>Kirene</t>
  </si>
  <si>
    <t>Matam</t>
  </si>
  <si>
    <t>COGECA</t>
  </si>
  <si>
    <t>Gécamines</t>
  </si>
  <si>
    <t>Fortesa</t>
  </si>
  <si>
    <t>CDS</t>
  </si>
  <si>
    <t>SEPHOS</t>
  </si>
  <si>
    <t>SOMIVA</t>
  </si>
  <si>
    <t>Dangote</t>
  </si>
  <si>
    <t>Société des Pétroles du Sénégal (PETROSEN)</t>
  </si>
  <si>
    <t>Fortesa International Senegal</t>
  </si>
  <si>
    <t xml:space="preserve">Capricorn Senegal Limited </t>
  </si>
  <si>
    <t xml:space="preserve">Kosmos Energy Senegal </t>
  </si>
  <si>
    <t xml:space="preserve">Oranto Petroleum </t>
  </si>
  <si>
    <t xml:space="preserve">TOTAL E&amp;P Senegal </t>
  </si>
  <si>
    <t>BP SENEGAL INVESTMENTS LIMITED</t>
  </si>
  <si>
    <t xml:space="preserve">Woodside Energy Senegal </t>
  </si>
  <si>
    <t>La Société des Mines de Fer du Sénégal Oriental (MIFERSO)</t>
  </si>
  <si>
    <t>Société de Commercialisation du Ciment (SOCOCIM)</t>
  </si>
  <si>
    <t>Sabodala Gold Operations (SGO)</t>
  </si>
  <si>
    <t>Ciments du Sahel (CDS)</t>
  </si>
  <si>
    <t>Grande Côte Opérations (GCO)</t>
  </si>
  <si>
    <t>Société Sénégalaise des Phosphates de Thiès (SSPT)</t>
  </si>
  <si>
    <t>Industries Chimiques du Sénégal (ICS)</t>
  </si>
  <si>
    <t>Dangote Industries Sénégal SA (DANGOTE)</t>
  </si>
  <si>
    <t>Petowal Mining Company (PMC) SA</t>
  </si>
  <si>
    <t>Société Minière de la Vallée du fleuve Sénégal (SOMIVA)</t>
  </si>
  <si>
    <t>Agem Sénégal Exploration SUARL (AGEM)</t>
  </si>
  <si>
    <t>Sabodala Mining Company (SMC)</t>
  </si>
  <si>
    <t>Sephos Senegal SA (SEPHOS)</t>
  </si>
  <si>
    <t>G-PHOS SA</t>
  </si>
  <si>
    <t>African Investment Group SA (AIG)</t>
  </si>
  <si>
    <t>Compagnie Générale d'Exploitation de Carrière (COGECA)</t>
  </si>
  <si>
    <t>Gécamines (GECAMINES)</t>
  </si>
  <si>
    <t>Société pour le Développement de l'Industrie, du Tourisme et de l'Habitat au Sénégal (SODEVIT)</t>
  </si>
  <si>
    <t>Privée</t>
  </si>
  <si>
    <t>N°</t>
  </si>
  <si>
    <t>Nomenclature des flux</t>
  </si>
  <si>
    <t>Sociétés</t>
  </si>
  <si>
    <t>Gouvernement</t>
  </si>
  <si>
    <t>Différence Finale</t>
  </si>
  <si>
    <t>Initial</t>
  </si>
  <si>
    <t>Ajustements</t>
  </si>
  <si>
    <t>Final</t>
  </si>
  <si>
    <t>Paiements en nature</t>
  </si>
  <si>
    <t xml:space="preserve">Part de la production de l'État (Profit Oil État) </t>
  </si>
  <si>
    <t xml:space="preserve">Part de la production de PETROSEN (Profit Oil - Cost Oil PETROSEN) </t>
  </si>
  <si>
    <t>Paiements en numéraire</t>
  </si>
  <si>
    <t>DMG</t>
  </si>
  <si>
    <t>Bonus (DMG)</t>
  </si>
  <si>
    <t>PETROSEN</t>
  </si>
  <si>
    <t>Bonus (PETROSEN)</t>
  </si>
  <si>
    <t>Pénalités versées à PETROSEN</t>
  </si>
  <si>
    <t>Redevance</t>
  </si>
  <si>
    <t>Achat de données sismiques</t>
  </si>
  <si>
    <t>DGCPT</t>
  </si>
  <si>
    <t>Contribution foncière des propriétés bâties (CFPB)</t>
  </si>
  <si>
    <t>Contribution foncière des propriétés non bâties (CFPNB)</t>
  </si>
  <si>
    <t xml:space="preserve">Appui institutionnel aux collectivités locales </t>
  </si>
  <si>
    <t xml:space="preserve">Impôt du minimum fiscal </t>
  </si>
  <si>
    <t xml:space="preserve">Dividendes versés à l'Etat </t>
  </si>
  <si>
    <t>Frais d'inscription d'une concession minière ou d'un permis d'exploitation</t>
  </si>
  <si>
    <t>DGID</t>
  </si>
  <si>
    <t>29 - (a)</t>
  </si>
  <si>
    <t>29 - (b)</t>
  </si>
  <si>
    <t>Impôt minimum forfaitaire</t>
  </si>
  <si>
    <t>Bonus (DGID)</t>
  </si>
  <si>
    <t xml:space="preserve">Surtaxe foncière </t>
  </si>
  <si>
    <t xml:space="preserve">Frais d'inscription d'une concession minière ou d'un permis d'exploitation </t>
  </si>
  <si>
    <t>DGD</t>
  </si>
  <si>
    <t>DEEC</t>
  </si>
  <si>
    <t>Taxe à la pollution</t>
  </si>
  <si>
    <t xml:space="preserve">Appui Institutionnel (Fonds d'appui au Mini. De l'Env) </t>
  </si>
  <si>
    <t>DEFC</t>
  </si>
  <si>
    <t>CSS</t>
  </si>
  <si>
    <t>IPRES</t>
  </si>
  <si>
    <t xml:space="preserve"> TOTAL E&amp;P Senegal </t>
  </si>
  <si>
    <t>a</t>
  </si>
  <si>
    <t>aa</t>
  </si>
  <si>
    <t>Autres bénéficiaires</t>
  </si>
  <si>
    <t>z</t>
  </si>
  <si>
    <t>Bandia, Diack</t>
  </si>
  <si>
    <t>Fathi Mabrouk</t>
  </si>
  <si>
    <t xml:space="preserve">https://www.bcrg-guinee.org/images/Publication_mensuelle/BM%2001-2019.pdf	</t>
  </si>
  <si>
    <t>Y compris les deux entreprises d'Etat (ANAIM &amp; SOGUIPAMI)</t>
  </si>
  <si>
    <t>Aucune société pétrolière ou gazière n’a été retenue dans le périmètre de conciliation 2018. En effet, la seule société de recherche des hydrocarbures qui était présente dans le secteur en Guinée, à savoir la société HYPERDYNAMICS, a cessé son activité en septembre 2017 à la suite d’une lettre adressée par l’ONAP lui notifiant l’expiration de son contrat d’exploration et de partage de production d’hydrocarbures.</t>
  </si>
  <si>
    <t>Section 4.2 du rapport ITIE 2018</t>
  </si>
  <si>
    <t>Cadre légal, institutionnel et régime fiscal</t>
  </si>
  <si>
    <t>Section 4.3.1 &amp; 4.3.2 du rapport ITIE 2018</t>
  </si>
  <si>
    <t>Section 4.4 du rapport ITIE 2018</t>
  </si>
  <si>
    <t>Section 4.4.1.5 du rapport ITIE 2018</t>
  </si>
  <si>
    <t>Section 4.3.1.1 et Annexe 8 du Rapport ITIE 2018</t>
  </si>
  <si>
    <t>Non applicable</t>
  </si>
  <si>
    <t>Section 4.5.1 du Rapport ITIE 2018</t>
  </si>
  <si>
    <t>http://guinee.cadastreminier.org</t>
  </si>
  <si>
    <t>https://mines.gov.gn/projets/conventions-minieres/
https://www.itie-guinee.org/#</t>
  </si>
  <si>
    <t>Section 4.7 et Annexe 3 du Rapport ITIE 2018</t>
  </si>
  <si>
    <t>Section 4.7 du Rapport ITIE 2018</t>
  </si>
  <si>
    <t>Section 4.6 du Rapport ITIE 2018</t>
  </si>
  <si>
    <t>https://soguipami.net/rapport-de-gestion-2018/</t>
  </si>
  <si>
    <t>https://soguipami.net/rapport-de-gestion-2018/ 
https://soguipami.net/category/rapports-commissaires-aux-comptes/
https://www.itiedoc-guinee.org/document-archive/extrait-etats-financiers-anaim-aout-2020/</t>
  </si>
  <si>
    <t>Section 4.8 du Rapport ITIE 2018</t>
  </si>
  <si>
    <t>Section 4.8.1.2 du Rapport ITIE 2018</t>
  </si>
  <si>
    <t>oz</t>
  </si>
  <si>
    <t>Bauxite</t>
  </si>
  <si>
    <t>Alumine</t>
  </si>
  <si>
    <t>carats</t>
  </si>
  <si>
    <t>Section 4.8.1.3 du Rapport ITIE 2018</t>
  </si>
  <si>
    <t>Section 4.9.3.1 du Rapport ITIE 2018</t>
  </si>
  <si>
    <t>Section 1.3.2 du Rapport ITIE 2018</t>
  </si>
  <si>
    <t>l’Exigence 4.2 de la Norme ITIE est non applicable pour le secteur minier en Guinée (voir section 4.9.5 du Rapport ITIE 2018)</t>
  </si>
  <si>
    <t>Section 4.9.6.1 du Rapport ITIE 2018</t>
  </si>
  <si>
    <t>Millions USD</t>
  </si>
  <si>
    <t>Section 4.9.7 du Rapport ITIE 2018</t>
  </si>
  <si>
    <t>Section 4.6.1.4 du Rapport ITIE 2018</t>
  </si>
  <si>
    <t>Section 4.10.9 du Rapport ITIE 2018</t>
  </si>
  <si>
    <t>Section 4.9.9 du Rapport ITIE 2018</t>
  </si>
  <si>
    <t>http://www.ccomptes.org.gn/institutions-associees/declaration-generale-de-conformite/</t>
  </si>
  <si>
    <t>Section 4.10.8.2 du Rapport ITIE 2018</t>
  </si>
  <si>
    <t>Le mécanisme de transfert infranational n’a pas été activé en 2018</t>
  </si>
  <si>
    <t>Section 4.10.5 du Rapport ITIE 2018</t>
  </si>
  <si>
    <t>Loi L/2012/No 012/CNT du 6 août 2012
Section 4.10.5 du Rapport ITIE 2018</t>
  </si>
  <si>
    <t>Section 5.3 du Rapport ITIE 2018</t>
  </si>
  <si>
    <t>Section 4.11.1.4 du Rapport ITIE 2018</t>
  </si>
  <si>
    <t>Y compris le secteur artisanal</t>
  </si>
  <si>
    <t>Section 5.4 du Rapport ITIE 2018</t>
  </si>
  <si>
    <t>Section 4.11.4 du Rapport ITIE 2018</t>
  </si>
  <si>
    <t>Direction Nationale des Impôts (DNI)</t>
  </si>
  <si>
    <t>Direction Générale des Douanes (DGD)</t>
  </si>
  <si>
    <t>Direction Nationale du Trésor et de Comptabilité Publique (DNTCP)</t>
  </si>
  <si>
    <t>Centre de Promotion et de Développement Miniers (CPDM)</t>
  </si>
  <si>
    <t>Autres bénéficiaires (paiements sociaux et environnementaux)</t>
  </si>
  <si>
    <t>Agence Nationale d'Aménagement des Infrastructures Minières (ANAIM)</t>
  </si>
  <si>
    <t>Fonds d'Investissement Minier (FIM)</t>
  </si>
  <si>
    <t>Caisse Nationale de Sécurité Sociale (CNSS)</t>
  </si>
  <si>
    <t>Autres bénéficiaires (paiements quasi fiscaux)</t>
  </si>
  <si>
    <t>Collectivités</t>
  </si>
  <si>
    <t>Bureau National d'Expertise (BNE)</t>
  </si>
  <si>
    <t>Banque Centrale de la République de Guinée (BCRG)</t>
  </si>
  <si>
    <t>Société Guinéenne du Patrimoine Minier SA (SOGUIPAMI)</t>
  </si>
  <si>
    <t>SOCIETE MINIERE DE BOKE SA (SMB)</t>
  </si>
  <si>
    <t>COMPAGNIE DES BAUXITES DE GUINEE (CBG)</t>
  </si>
  <si>
    <t>SOCIETE ANGLOGOLD ASHANTI DE GUINEE S.A (SAG)</t>
  </si>
  <si>
    <t>SOCIETE MINIERE DE DINGUIRAYE (SMD)</t>
  </si>
  <si>
    <t>COMPAGNIE DU DEVELOPPEMENT DES MINES INTERNATIONALES HENAN CHINE SA</t>
  </si>
  <si>
    <t>SOCIETE CHALCO GUINEA COMPANY SA</t>
  </si>
  <si>
    <t>COMPAGNIE DE BAUXITE DE KINDIA (CBK)</t>
  </si>
  <si>
    <t>WEST AFRICAN CEMENT SA</t>
  </si>
  <si>
    <t>SOCIETE SPIC INTERNATIONAL INVESTMENT &amp; DEVELOPMENT (GUINEA) CO., LTD</t>
  </si>
  <si>
    <t>SOCIETE BAUXITE KIMBO SA.U</t>
  </si>
  <si>
    <t>COMPAGNIE DE BAUXITES ET D'ALUMINE DE DIAN-DIAN (COBAD)</t>
  </si>
  <si>
    <t>SOCIETE LA GUINEENNE DES MINES - SARL</t>
  </si>
  <si>
    <t>SOCIETE D'ALUMINE FRIGUIA</t>
  </si>
  <si>
    <t>SOCIETE GLOBAL ALUMINA</t>
  </si>
  <si>
    <t>CASSIDY GOLD GUINEE SA</t>
  </si>
  <si>
    <t>SOCIETE BEL AIR MINING SA</t>
  </si>
  <si>
    <t>SOCIETE DES MINES DE FER DE GUINEE</t>
  </si>
  <si>
    <t>SOCIETE GUINEENNE DU PATRIMOINE MINIER (SOGUIPAMI)</t>
  </si>
  <si>
    <t>SOCIETE GUINEA EVERGREEN MINING INTELLIGENCE COMPANY LDT SAU</t>
  </si>
  <si>
    <t>ALAME</t>
  </si>
  <si>
    <t>SOCIETE ALLIANCE MINIERE RESPONSABLE SARL</t>
  </si>
  <si>
    <t>SOCIETE DES MINES DE MANDIANA SA</t>
  </si>
  <si>
    <t>SOMIAG</t>
  </si>
  <si>
    <t>SOCIETE DE COOPERATION ECONOMIQUE &amp; TECHNIQDE CONST DU HUAYU DE CHINE EN GUINEE SARL</t>
  </si>
  <si>
    <t>AGENCE NATIONALE D’AMENAGEMENT DES INFRASTRUCTURES MINIERES (ANAIM)</t>
  </si>
  <si>
    <t>840333827-4M</t>
  </si>
  <si>
    <t>000415L-1J</t>
  </si>
  <si>
    <t>7356913057R</t>
  </si>
  <si>
    <t>000042B-6T</t>
  </si>
  <si>
    <t>210625166 5K</t>
  </si>
  <si>
    <t>872381785 8J</t>
  </si>
  <si>
    <t>007775A /163384514</t>
  </si>
  <si>
    <t>3961812659Q</t>
  </si>
  <si>
    <t>041085Z</t>
  </si>
  <si>
    <t>882595283/2L</t>
  </si>
  <si>
    <t>213160583-8Z</t>
  </si>
  <si>
    <t>000181L1Y</t>
  </si>
  <si>
    <t>006193H</t>
  </si>
  <si>
    <t>158086728-1K</t>
  </si>
  <si>
    <t>000292U TVA  4U/854011368-TVA 1F</t>
  </si>
  <si>
    <t>042616H</t>
  </si>
  <si>
    <t>629157322 8B</t>
  </si>
  <si>
    <t>415146935 9T</t>
  </si>
  <si>
    <t>731241238 5D</t>
  </si>
  <si>
    <t>000113K</t>
  </si>
  <si>
    <t>000548Y</t>
  </si>
  <si>
    <t>002822 V</t>
  </si>
  <si>
    <t>Loyers des infrastructures minières</t>
  </si>
  <si>
    <t>Redevances portuaires</t>
  </si>
  <si>
    <t>Dépenses quasi fiscales</t>
  </si>
  <si>
    <t xml:space="preserve">Paiements sociaux </t>
  </si>
  <si>
    <t>Paiements environnementaux</t>
  </si>
  <si>
    <t>Redevance de la BCRG sur les expéditions de l’Or</t>
  </si>
  <si>
    <t>Taxe à l’exportation sur la production artisanale des pierres précieuses (Diamant et autres gemmes)</t>
  </si>
  <si>
    <t>Redevance Comptoirs d'achat, Acheteur et Collecteur sur la commercialisation du diamant et autres gemmes</t>
  </si>
  <si>
    <t>Redevance Comptoir, Acheteur, Collecteur et Balancier pour la commercialisation de l'Or</t>
  </si>
  <si>
    <t xml:space="preserve">Cotisations sociales </t>
  </si>
  <si>
    <t xml:space="preserve">Droits fixes </t>
  </si>
  <si>
    <t>Bonus de signature</t>
  </si>
  <si>
    <t xml:space="preserve">Taxes à l’exportation des substances minières autres que les substances précieuses </t>
  </si>
  <si>
    <t>Droits de douanes (Droits, TVA, etc.)</t>
  </si>
  <si>
    <t xml:space="preserve">Taxe sur la production et l’exportation industrielle et semi-industrielle de métaux précieux </t>
  </si>
  <si>
    <t>Amendes et pénalités douanières</t>
  </si>
  <si>
    <t xml:space="preserve">Taxes sur l'extraction des substances minières autres que les substances précieuses </t>
  </si>
  <si>
    <t>Retenues à la Source</t>
  </si>
  <si>
    <t>Retenues sur les salaires</t>
  </si>
  <si>
    <t>Versement forfaitaire sur les salaires</t>
  </si>
  <si>
    <t>Amendes et pénalités fiscales</t>
  </si>
  <si>
    <t>Impôt sur le Revenu des Personnes Physiques (précompte / BIC / forfaitaire)</t>
  </si>
  <si>
    <t>Taxe sur contrat d'assurance</t>
  </si>
  <si>
    <t>Taxe d'apprentissage</t>
  </si>
  <si>
    <t>Contribution Foncière Unique (CFU)</t>
  </si>
  <si>
    <t>Retenue à la source sur les loyers</t>
  </si>
  <si>
    <t xml:space="preserve">Taxe Spéciale sur les Produits Miniers </t>
  </si>
  <si>
    <t>Dividendes</t>
  </si>
  <si>
    <t xml:space="preserve">Taxe sur Consommation de bauxite </t>
  </si>
  <si>
    <t>Droits fixes (FIM)</t>
  </si>
  <si>
    <t>Taxe sur les substances de carrières (DNM / DPM)</t>
  </si>
  <si>
    <t>Taxe sur les substances de carrières (FIM)</t>
  </si>
  <si>
    <t>Droits de suite</t>
  </si>
  <si>
    <t>Or</t>
  </si>
  <si>
    <t>N/a</t>
  </si>
  <si>
    <t>Fer</t>
  </si>
  <si>
    <t>Carrière</t>
  </si>
  <si>
    <t>http://www.smb-guinee.com/</t>
  </si>
  <si>
    <t>http://www.cbg-guinee.com/</t>
  </si>
  <si>
    <t>https://www.anglogoldashanti.com/</t>
  </si>
  <si>
    <t>https://www.nordgold.com/</t>
  </si>
  <si>
    <t>https://rusal.ru/en/about/geography/kompaniya-boksitov-kindii/</t>
  </si>
  <si>
    <t>https://www.gdmines.com/</t>
  </si>
  <si>
    <t>https://gacguinee.com/https-gacguinee-com/</t>
  </si>
  <si>
    <t>https://soguipami.net/</t>
  </si>
  <si>
    <t>https://amrbauxite.com/</t>
  </si>
  <si>
    <t>http://www.audemard.com/nos-filiales/somiag/</t>
  </si>
  <si>
    <t>http://www.anaim-gn.com/</t>
  </si>
  <si>
    <t>Droits fixes</t>
  </si>
  <si>
    <t>Taxes sur l'extraction des substances minières autres que les substances précieuses (Bauxite, fer, etc..)</t>
  </si>
  <si>
    <t>Taxes à l’exportation des substances minières autres que les substances précieuses (Bauxite, fer, etc..)</t>
  </si>
  <si>
    <t>Taxe Spéciale sur les Produits Miniers (TSPM)</t>
  </si>
  <si>
    <t>Taxe sur la production et l’exportation industrielle et semi-industrielle de métaux précieux (OR et autres)</t>
  </si>
  <si>
    <t>Permis d'exploitation d'Or N°24 Siguiri</t>
  </si>
  <si>
    <t>,</t>
  </si>
  <si>
    <t>Permis d'exploitation de bauxite N° A 2007/1293/MMG/SGG à Boké</t>
  </si>
  <si>
    <t>Permis d'exploitation de bauxite N° D/2017/124/PRG/SGG à Boké</t>
  </si>
  <si>
    <t>Permis d'exploitation de Bauxite N°A2018005-/DIGM/CPDM à Boké</t>
  </si>
  <si>
    <t>Projet Dian-Dian (Convention de concession minière du 21 juillet 2001 entre la République de Guinée et la société Rousski Alumini Management)</t>
  </si>
  <si>
    <t>Non communiqué</t>
  </si>
  <si>
    <t>Argent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</si>
</sst>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 #,##0.00_-;_-* &quot;-&quot;??_-;_-@_-"/>
    <numFmt numFmtId="165" formatCode="_ * #,##0.00_ ;_ * \-#,##0.00_ ;_ * &quot;-&quot;??_ ;_ @_ "/>
    <numFmt numFmtId="166" formatCode="_ * #,##0.0000_ ;_ * \-#,##0.0000_ ;_ * &quot;-&quot;??_ ;_ @_ "/>
    <numFmt numFmtId="167" formatCode="yyyy\-mm\-dd"/>
    <numFmt numFmtId="168" formatCode="_ * #,##0_ ;_ * \-#,##0_ ;_ * &quot;-&quot;??_ ;_ @_ "/>
    <numFmt numFmtId="169" formatCode="_ * #,##0.000_ ;_ * \-#,##0.000_ ;_ * &quot;-&quot;??_ ;_ @_ "/>
  </numFmts>
  <fonts count="76" x14ac:knownFonts="1">
    <font>
      <sz val="10.5"/>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i/>
      <sz val="12"/>
      <name val="Franklin Gothic Book"/>
      <family val="2"/>
    </font>
    <font>
      <sz val="12"/>
      <name val="Franklin Gothic Book"/>
      <family val="2"/>
    </font>
    <font>
      <b/>
      <sz val="12"/>
      <name val="Franklin Gothic Book"/>
      <family val="2"/>
    </font>
    <font>
      <u/>
      <sz val="12"/>
      <color rgb="FF0070C0"/>
      <name val="Franklin Gothic Book"/>
      <family val="2"/>
    </font>
    <font>
      <b/>
      <u/>
      <sz val="12"/>
      <name val="Franklin Gothic Book"/>
      <family val="2"/>
    </font>
    <font>
      <b/>
      <sz val="12"/>
      <color rgb="FF000000"/>
      <name val="Franklin Gothic Book"/>
      <family val="2"/>
    </font>
    <font>
      <u/>
      <sz val="12"/>
      <color rgb="FF0076AF"/>
      <name val="Franklin Gothic Book"/>
      <family val="2"/>
    </font>
    <font>
      <u/>
      <sz val="12"/>
      <color theme="10"/>
      <name val="Franklin Gothic Book"/>
      <family val="2"/>
    </font>
    <font>
      <b/>
      <u/>
      <sz val="12"/>
      <color theme="1"/>
      <name val="Franklin Gothic Book"/>
      <family val="2"/>
    </font>
    <font>
      <b/>
      <i/>
      <sz val="12"/>
      <color theme="1"/>
      <name val="Franklin Gothic Book"/>
      <family val="2"/>
    </font>
    <font>
      <b/>
      <i/>
      <u/>
      <sz val="12"/>
      <color theme="1"/>
      <name val="Franklin Gothic Book"/>
      <family val="2"/>
    </font>
    <font>
      <i/>
      <sz val="12"/>
      <color theme="1"/>
      <name val="Franklin Gothic Book"/>
      <family val="2"/>
    </font>
    <font>
      <i/>
      <u/>
      <sz val="12"/>
      <color theme="1"/>
      <name val="Franklin Gothic Book"/>
      <family val="2"/>
    </font>
    <font>
      <b/>
      <u/>
      <sz val="12"/>
      <color rgb="FF0070C0"/>
      <name val="Franklin Gothic Book"/>
      <family val="2"/>
    </font>
    <font>
      <b/>
      <u/>
      <sz val="12"/>
      <color theme="10"/>
      <name val="Franklin Gothic Book"/>
      <family val="2"/>
    </font>
    <font>
      <b/>
      <sz val="10"/>
      <color theme="1"/>
      <name val="Franklin Gothic Book"/>
      <family val="2"/>
    </font>
    <font>
      <b/>
      <sz val="10"/>
      <color rgb="FF0076AF"/>
      <name val="Franklin Gothic Book"/>
      <family val="2"/>
    </font>
    <font>
      <i/>
      <u/>
      <sz val="12"/>
      <color rgb="FF0076AF"/>
      <name val="Franklin Gothic Book"/>
      <family val="2"/>
    </font>
    <font>
      <i/>
      <sz val="12"/>
      <color theme="10"/>
      <name val="Franklin Gothic Book"/>
      <family val="2"/>
    </font>
    <font>
      <u/>
      <sz val="10.5"/>
      <color theme="10"/>
      <name val="Franklin Gothic Book"/>
      <family val="2"/>
    </font>
    <font>
      <b/>
      <i/>
      <sz val="12"/>
      <color rgb="FF000000"/>
      <name val="Franklin Gothic Book"/>
      <family val="2"/>
    </font>
    <font>
      <b/>
      <i/>
      <u/>
      <sz val="16"/>
      <color theme="1"/>
      <name val="Franklin Gothic Book"/>
      <family val="2"/>
    </font>
    <font>
      <b/>
      <i/>
      <sz val="12"/>
      <name val="Franklin Gothic Book"/>
      <family val="2"/>
    </font>
    <font>
      <i/>
      <u/>
      <sz val="12"/>
      <color theme="10"/>
      <name val="Franklin Gothic Book"/>
      <family val="2"/>
    </font>
    <font>
      <b/>
      <i/>
      <u/>
      <sz val="12"/>
      <color theme="10"/>
      <name val="Franklin Gothic Book"/>
      <family val="2"/>
    </font>
    <font>
      <i/>
      <u/>
      <sz val="12"/>
      <color rgb="FF000000"/>
      <name val="Franklin Gothic Book"/>
      <family val="2"/>
    </font>
    <font>
      <b/>
      <i/>
      <u/>
      <sz val="12"/>
      <color rgb="FF000000"/>
      <name val="Franklin Gothic Book"/>
      <family val="2"/>
    </font>
    <font>
      <i/>
      <sz val="12"/>
      <color rgb="FF0076AF"/>
      <name val="Franklin Gothic Book"/>
      <family val="2"/>
    </font>
    <font>
      <sz val="10.5"/>
      <color theme="1"/>
      <name val="Franklin Gothic Book"/>
      <family val="2"/>
    </font>
    <font>
      <i/>
      <sz val="10.5"/>
      <color theme="1"/>
      <name val="Franklin Gothic Book"/>
      <family val="2"/>
    </font>
    <font>
      <i/>
      <sz val="12"/>
      <color rgb="FF0070C0"/>
      <name val="Franklin Gothic Book"/>
      <family val="2"/>
    </font>
    <font>
      <b/>
      <sz val="10.5"/>
      <name val="Franklin Gothic Book"/>
      <family val="2"/>
    </font>
    <font>
      <b/>
      <sz val="14"/>
      <color rgb="FF000000"/>
      <name val="Franklin Gothic Book"/>
      <family val="2"/>
    </font>
    <font>
      <sz val="14"/>
      <color theme="1"/>
      <name val="Franklin Gothic Book"/>
      <family val="2"/>
    </font>
    <font>
      <b/>
      <sz val="14"/>
      <color theme="1"/>
      <name val="Franklin Gothic Book"/>
      <family val="2"/>
    </font>
    <font>
      <b/>
      <u/>
      <sz val="10.5"/>
      <color theme="10"/>
      <name val="Franklin Gothic Book"/>
      <family val="2"/>
    </font>
    <font>
      <i/>
      <sz val="10.5"/>
      <color rgb="FF000000"/>
      <name val="Franklin Gothic Book"/>
      <family val="2"/>
    </font>
    <font>
      <sz val="10.5"/>
      <color rgb="FF000000"/>
      <name val="Franklin Gothic Book"/>
      <family val="2"/>
    </font>
    <font>
      <sz val="10.5"/>
      <name val="Franklin Gothic Book"/>
      <family val="2"/>
    </font>
    <font>
      <i/>
      <sz val="10.5"/>
      <name val="Franklin Gothic Book"/>
      <family val="2"/>
    </font>
    <font>
      <i/>
      <sz val="10.5"/>
      <color theme="10"/>
      <name val="Franklin Gothic Book"/>
      <family val="2"/>
    </font>
    <font>
      <i/>
      <u/>
      <sz val="10.5"/>
      <color rgb="FF0076AF"/>
      <name val="Franklin Gothic Book"/>
      <family val="2"/>
    </font>
    <font>
      <b/>
      <sz val="14"/>
      <color rgb="FF0076AF"/>
      <name val="Franklin Gothic Book"/>
      <family val="2"/>
    </font>
    <font>
      <b/>
      <sz val="12"/>
      <color theme="0"/>
      <name val="Franklin Gothic Book"/>
      <family val="2"/>
    </font>
    <font>
      <b/>
      <sz val="12"/>
      <color theme="1"/>
      <name val="Franklin Gothic Book"/>
      <family val="2"/>
    </font>
    <font>
      <i/>
      <u/>
      <sz val="12"/>
      <name val="Franklin Gothic Book"/>
      <family val="2"/>
    </font>
    <font>
      <b/>
      <sz val="18"/>
      <color theme="1"/>
      <name val="Franklin Gothic Book"/>
      <family val="2"/>
    </font>
    <font>
      <b/>
      <sz val="10.5"/>
      <color theme="1"/>
      <name val="Franklin Gothic Book"/>
      <family val="2"/>
    </font>
    <font>
      <i/>
      <u/>
      <sz val="10.5"/>
      <color theme="10"/>
      <name val="Franklin Gothic Book"/>
      <family val="2"/>
    </font>
    <font>
      <i/>
      <sz val="10.5"/>
      <color rgb="FF7F7F7F"/>
      <name val="Franklin Gothic Book"/>
      <family val="2"/>
    </font>
    <font>
      <b/>
      <i/>
      <u/>
      <sz val="10.5"/>
      <color theme="1"/>
      <name val="Franklin Gothic Book"/>
      <family val="2"/>
    </font>
    <font>
      <u/>
      <sz val="10.5"/>
      <color rgb="FF0076AF"/>
      <name val="Franklin Gothic Book"/>
      <family val="2"/>
    </font>
    <font>
      <sz val="10.5"/>
      <color theme="10"/>
      <name val="Franklin Gothic Book"/>
      <family val="2"/>
    </font>
    <font>
      <b/>
      <sz val="10.5"/>
      <color theme="10"/>
      <name val="Franklin Gothic Book"/>
      <family val="2"/>
    </font>
    <font>
      <b/>
      <sz val="16"/>
      <color theme="1"/>
      <name val="Franklin Gothic Book"/>
      <family val="2"/>
    </font>
    <font>
      <sz val="11"/>
      <color theme="1"/>
      <name val="Franklin Gothic Book"/>
      <family val="2"/>
    </font>
    <font>
      <i/>
      <sz val="11"/>
      <color rgb="FF000000"/>
      <name val="Franklin Gothic Book"/>
      <family val="2"/>
    </font>
    <font>
      <b/>
      <u/>
      <sz val="10.5"/>
      <name val="Franklin Gothic Book"/>
      <family val="2"/>
    </font>
    <font>
      <i/>
      <u/>
      <sz val="10.5"/>
      <name val="Franklin Gothic Book"/>
      <family val="2"/>
    </font>
    <font>
      <b/>
      <u/>
      <sz val="12"/>
      <color theme="4"/>
      <name val="Franklin Gothic Book"/>
      <family val="2"/>
    </font>
    <font>
      <sz val="8"/>
      <color theme="1"/>
      <name val="Trebuchet MS"/>
      <family val="2"/>
    </font>
    <font>
      <b/>
      <sz val="8"/>
      <color rgb="FFFF0000"/>
      <name val="Trebuchet MS"/>
      <family val="2"/>
    </font>
  </fonts>
  <fills count="14">
    <fill>
      <patternFill patternType="none"/>
    </fill>
    <fill>
      <patternFill patternType="gray125"/>
    </fill>
    <fill>
      <patternFill patternType="solid">
        <fgColor theme="0" tint="-0.14999847407452621"/>
        <bgColor indexed="64"/>
      </patternFill>
    </fill>
    <fill>
      <patternFill patternType="solid">
        <fgColor theme="4"/>
        <bgColor theme="4"/>
      </patternFill>
    </fill>
    <fill>
      <patternFill patternType="solid">
        <fgColor rgb="FFF2F2F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0"/>
        <bgColor indexed="64"/>
      </patternFill>
    </fill>
    <fill>
      <patternFill patternType="solid">
        <fgColor rgb="FFF6A70A"/>
        <bgColor indexed="64"/>
      </patternFill>
    </fill>
    <fill>
      <patternFill patternType="solid">
        <fgColor rgb="FF165B89"/>
        <bgColor indexed="64"/>
      </patternFill>
    </fill>
    <fill>
      <patternFill patternType="solid">
        <fgColor rgb="FFF2F2F2"/>
        <bgColor theme="4" tint="0.79998168889431442"/>
      </patternFill>
    </fill>
    <fill>
      <patternFill patternType="solid">
        <fgColor rgb="FFFFFF00"/>
        <bgColor indexed="64"/>
      </patternFill>
    </fill>
    <fill>
      <patternFill patternType="solid">
        <fgColor rgb="FF0076AF"/>
        <bgColor indexed="64"/>
      </patternFill>
    </fill>
    <fill>
      <patternFill patternType="solid">
        <fgColor rgb="FFFF0000"/>
        <bgColor indexed="64"/>
      </patternFill>
    </fill>
  </fills>
  <borders count="45">
    <border>
      <left/>
      <right/>
      <top/>
      <bottom/>
      <diagonal/>
    </border>
    <border>
      <left/>
      <right/>
      <top style="thin">
        <color indexed="64"/>
      </top>
      <bottom/>
      <diagonal/>
    </border>
    <border>
      <left/>
      <right/>
      <top/>
      <bottom style="medium">
        <color indexed="64"/>
      </bottom>
      <diagonal/>
    </border>
    <border>
      <left/>
      <right/>
      <top/>
      <bottom style="medium">
        <color rgb="FF0076AF"/>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style="medium">
        <color rgb="FF0076AF"/>
      </top>
      <bottom/>
      <diagonal/>
    </border>
    <border>
      <left/>
      <right/>
      <top/>
      <bottom style="thin">
        <color indexed="64"/>
      </bottom>
      <diagonal/>
    </border>
    <border>
      <left/>
      <right/>
      <top/>
      <bottom style="medium">
        <color theme="0"/>
      </bottom>
      <diagonal/>
    </border>
    <border>
      <left/>
      <right/>
      <top style="medium">
        <color theme="0"/>
      </top>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indexed="64"/>
      </top>
      <bottom style="medium">
        <color rgb="FF188FBB"/>
      </bottom>
      <diagonal/>
    </border>
    <border>
      <left style="medium">
        <color indexed="64"/>
      </left>
      <right/>
      <top/>
      <bottom/>
      <diagonal/>
    </border>
  </borders>
  <cellStyleXfs count="7">
    <xf numFmtId="0" fontId="0" fillId="0" borderId="0"/>
    <xf numFmtId="165" fontId="1" fillId="0" borderId="0" applyFont="0" applyFill="0" applyBorder="0" applyAlignment="0" applyProtection="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cellStyleXfs>
  <cellXfs count="406">
    <xf numFmtId="0" fontId="0" fillId="0" borderId="0" xfId="0"/>
    <xf numFmtId="0" fontId="0" fillId="0" borderId="0" xfId="0" applyAlignment="1"/>
    <xf numFmtId="0" fontId="0" fillId="0" borderId="8" xfId="0" applyFont="1" applyFill="1" applyBorder="1" applyAlignment="1"/>
    <xf numFmtId="0" fontId="0" fillId="0" borderId="9" xfId="0" applyFont="1" applyFill="1" applyBorder="1" applyAlignment="1"/>
    <xf numFmtId="0" fontId="0" fillId="0" borderId="8" xfId="0" applyFill="1" applyBorder="1" applyAlignment="1"/>
    <xf numFmtId="0" fontId="0" fillId="0" borderId="9" xfId="0" applyFill="1" applyBorder="1" applyAlignment="1"/>
    <xf numFmtId="0" fontId="0" fillId="0" borderId="0" xfId="0" applyAlignment="1">
      <alignment wrapText="1"/>
    </xf>
    <xf numFmtId="0" fontId="2" fillId="3" borderId="15" xfId="0" applyFont="1" applyFill="1" applyBorder="1" applyAlignment="1">
      <alignment wrapText="1"/>
    </xf>
    <xf numFmtId="0" fontId="3" fillId="0" borderId="0" xfId="0" applyFont="1" applyAlignment="1">
      <alignment wrapText="1"/>
    </xf>
    <xf numFmtId="49" fontId="7" fillId="0" borderId="0" xfId="0" applyNumberFormat="1" applyFont="1" applyAlignment="1">
      <alignment horizontal="left" wrapText="1"/>
    </xf>
    <xf numFmtId="0" fontId="9" fillId="0" borderId="0" xfId="0" quotePrefix="1" applyFont="1" applyAlignment="1">
      <alignment wrapText="1"/>
    </xf>
    <xf numFmtId="49" fontId="0" fillId="0" borderId="0" xfId="0" applyNumberFormat="1" applyAlignment="1">
      <alignment wrapText="1"/>
    </xf>
    <xf numFmtId="0" fontId="0" fillId="0" borderId="0" xfId="0" applyNumberFormat="1" applyAlignment="1">
      <alignment wrapText="1"/>
    </xf>
    <xf numFmtId="0" fontId="0" fillId="0" borderId="0" xfId="0" applyFont="1" applyAlignment="1">
      <alignment wrapText="1"/>
    </xf>
    <xf numFmtId="0" fontId="2" fillId="3" borderId="16" xfId="0" applyFont="1" applyFill="1" applyBorder="1" applyAlignment="1">
      <alignment wrapText="1"/>
    </xf>
    <xf numFmtId="0" fontId="0" fillId="0" borderId="8" xfId="0" applyFont="1" applyFill="1" applyBorder="1" applyAlignment="1">
      <alignment wrapText="1"/>
    </xf>
    <xf numFmtId="0" fontId="0" fillId="0" borderId="9" xfId="0" applyFont="1" applyFill="1" applyBorder="1" applyAlignment="1">
      <alignment wrapText="1"/>
    </xf>
    <xf numFmtId="0" fontId="10" fillId="0" borderId="0" xfId="3" applyFont="1" applyFill="1" applyAlignment="1">
      <alignment horizontal="left" vertical="center"/>
    </xf>
    <xf numFmtId="0" fontId="10" fillId="0" borderId="0" xfId="3" applyFont="1" applyFill="1" applyBorder="1" applyAlignment="1">
      <alignment horizontal="left" vertical="center"/>
    </xf>
    <xf numFmtId="0" fontId="10" fillId="0" borderId="0" xfId="3" applyFont="1" applyFill="1" applyBorder="1" applyAlignment="1">
      <alignment horizontal="right" vertical="center"/>
    </xf>
    <xf numFmtId="0" fontId="11" fillId="2" borderId="0" xfId="3" applyFont="1" applyFill="1" applyBorder="1" applyAlignment="1">
      <alignment horizontal="left" vertical="center"/>
    </xf>
    <xf numFmtId="0" fontId="12" fillId="2" borderId="0" xfId="3" applyFont="1" applyFill="1" applyBorder="1" applyAlignment="1">
      <alignment horizontal="left" vertical="center"/>
    </xf>
    <xf numFmtId="0" fontId="10" fillId="2" borderId="0" xfId="3" applyFont="1" applyFill="1" applyBorder="1" applyAlignment="1">
      <alignment horizontal="left" vertical="center"/>
    </xf>
    <xf numFmtId="0" fontId="13" fillId="2" borderId="0" xfId="3" applyFont="1" applyFill="1" applyBorder="1" applyAlignment="1">
      <alignment vertical="center"/>
    </xf>
    <xf numFmtId="0" fontId="10" fillId="2" borderId="0" xfId="3" applyFont="1" applyFill="1" applyBorder="1" applyAlignment="1">
      <alignment vertical="center"/>
    </xf>
    <xf numFmtId="0" fontId="14" fillId="2" borderId="0" xfId="3" applyFont="1" applyFill="1" applyBorder="1" applyAlignment="1">
      <alignment vertical="center"/>
    </xf>
    <xf numFmtId="0" fontId="11" fillId="2" borderId="0" xfId="3" applyFont="1" applyFill="1" applyBorder="1" applyAlignment="1">
      <alignment vertical="center"/>
    </xf>
    <xf numFmtId="0" fontId="15" fillId="5" borderId="0" xfId="3" applyFont="1" applyFill="1" applyBorder="1" applyAlignment="1">
      <alignment horizontal="left" vertical="center"/>
    </xf>
    <xf numFmtId="0" fontId="11" fillId="2" borderId="0" xfId="3" applyFont="1" applyFill="1" applyBorder="1" applyAlignment="1">
      <alignment horizontal="left" vertical="center" wrapText="1" indent="2"/>
    </xf>
    <xf numFmtId="0" fontId="16" fillId="5" borderId="0" xfId="3" applyFont="1" applyFill="1" applyBorder="1" applyAlignment="1">
      <alignment vertical="center"/>
    </xf>
    <xf numFmtId="0" fontId="11" fillId="2" borderId="0" xfId="3" applyFont="1" applyFill="1" applyBorder="1" applyAlignment="1">
      <alignment vertical="center" wrapText="1"/>
    </xf>
    <xf numFmtId="0" fontId="15" fillId="5" borderId="0" xfId="3" applyFont="1" applyFill="1" applyBorder="1" applyAlignment="1">
      <alignment vertical="center"/>
    </xf>
    <xf numFmtId="0" fontId="16" fillId="2" borderId="0" xfId="3" applyFont="1" applyFill="1" applyBorder="1" applyAlignment="1">
      <alignment vertical="center"/>
    </xf>
    <xf numFmtId="0" fontId="15" fillId="2" borderId="0" xfId="3" applyFont="1" applyFill="1" applyBorder="1" applyAlignment="1">
      <alignment vertical="center"/>
    </xf>
    <xf numFmtId="0" fontId="12" fillId="2" borderId="0" xfId="3" applyFont="1" applyFill="1" applyBorder="1" applyAlignment="1">
      <alignment vertical="center"/>
    </xf>
    <xf numFmtId="0" fontId="18" fillId="5" borderId="0" xfId="3" applyFont="1" applyFill="1" applyBorder="1" applyAlignment="1">
      <alignment vertical="center"/>
    </xf>
    <xf numFmtId="0" fontId="19" fillId="2" borderId="0" xfId="3" applyFont="1" applyFill="1" applyBorder="1" applyAlignment="1">
      <alignment vertical="center"/>
    </xf>
    <xf numFmtId="0" fontId="15" fillId="5" borderId="0" xfId="3" applyFont="1" applyFill="1" applyBorder="1" applyAlignment="1">
      <alignment horizontal="left" vertical="center" indent="2"/>
    </xf>
    <xf numFmtId="0" fontId="20" fillId="2" borderId="0" xfId="2" applyFont="1" applyFill="1" applyBorder="1" applyAlignment="1"/>
    <xf numFmtId="0" fontId="10" fillId="7" borderId="0" xfId="3" applyFont="1" applyFill="1" applyBorder="1" applyAlignment="1">
      <alignment horizontal="left" vertical="center"/>
    </xf>
    <xf numFmtId="0" fontId="12" fillId="7" borderId="0" xfId="3" applyFont="1" applyFill="1" applyBorder="1" applyAlignment="1">
      <alignment vertical="center"/>
    </xf>
    <xf numFmtId="0" fontId="21" fillId="7" borderId="0" xfId="2" applyFont="1" applyFill="1" applyBorder="1" applyAlignment="1"/>
    <xf numFmtId="0" fontId="10" fillId="7" borderId="0" xfId="3" applyFont="1" applyFill="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Alignment="1">
      <alignment horizontal="left" vertical="center" wrapText="1"/>
    </xf>
    <xf numFmtId="0" fontId="18" fillId="6" borderId="38" xfId="3" applyFont="1" applyFill="1" applyBorder="1" applyAlignment="1">
      <alignment horizontal="left" vertical="center" wrapText="1"/>
    </xf>
    <xf numFmtId="0" fontId="18" fillId="0" borderId="38" xfId="3" applyFont="1" applyFill="1" applyBorder="1" applyAlignment="1">
      <alignment horizontal="left" vertical="center" wrapText="1"/>
    </xf>
    <xf numFmtId="0" fontId="22" fillId="7" borderId="0" xfId="3" applyFont="1" applyFill="1" applyBorder="1" applyAlignment="1">
      <alignment horizontal="left" vertical="center"/>
    </xf>
    <xf numFmtId="0" fontId="21" fillId="2" borderId="0" xfId="4" applyFont="1" applyFill="1" applyBorder="1" applyAlignment="1"/>
    <xf numFmtId="0" fontId="12" fillId="0" borderId="0" xfId="3" applyFont="1" applyFill="1" applyBorder="1" applyAlignment="1">
      <alignment vertical="center"/>
    </xf>
    <xf numFmtId="0" fontId="21" fillId="0" borderId="0" xfId="4" applyFont="1" applyFill="1" applyBorder="1" applyAlignment="1"/>
    <xf numFmtId="0" fontId="23" fillId="4" borderId="27" xfId="3" applyFont="1" applyFill="1" applyBorder="1" applyAlignment="1">
      <alignment vertical="center" wrapText="1"/>
    </xf>
    <xf numFmtId="0" fontId="25" fillId="0" borderId="0" xfId="3" applyFont="1" applyFill="1" applyBorder="1" applyAlignment="1">
      <alignment vertical="center" wrapText="1"/>
    </xf>
    <xf numFmtId="0" fontId="23" fillId="4" borderId="30" xfId="3" applyFont="1" applyFill="1" applyBorder="1" applyAlignment="1">
      <alignment vertical="center" wrapText="1"/>
    </xf>
    <xf numFmtId="0" fontId="25" fillId="4" borderId="1" xfId="3" applyFont="1" applyFill="1" applyBorder="1" applyAlignment="1">
      <alignment vertical="center" wrapText="1"/>
    </xf>
    <xf numFmtId="0" fontId="25" fillId="4" borderId="31" xfId="3" applyFont="1" applyFill="1" applyBorder="1" applyAlignment="1">
      <alignment vertical="center" wrapText="1"/>
    </xf>
    <xf numFmtId="0" fontId="25" fillId="4" borderId="28" xfId="3" applyFont="1" applyFill="1" applyBorder="1" applyAlignment="1">
      <alignment vertical="center" wrapText="1"/>
    </xf>
    <xf numFmtId="0" fontId="25" fillId="4" borderId="34" xfId="3" applyFont="1" applyFill="1" applyBorder="1" applyAlignment="1">
      <alignment vertical="center" wrapText="1"/>
    </xf>
    <xf numFmtId="0" fontId="25" fillId="4" borderId="0" xfId="3" applyFont="1" applyFill="1" applyBorder="1" applyAlignment="1">
      <alignment vertical="center" wrapText="1"/>
    </xf>
    <xf numFmtId="0" fontId="25" fillId="4" borderId="35" xfId="3" applyFont="1" applyFill="1" applyBorder="1" applyAlignment="1">
      <alignment vertical="center" wrapText="1"/>
    </xf>
    <xf numFmtId="0" fontId="26" fillId="4" borderId="29" xfId="3" applyFont="1" applyFill="1" applyBorder="1" applyAlignment="1">
      <alignment vertical="center" wrapText="1"/>
    </xf>
    <xf numFmtId="0" fontId="25" fillId="4" borderId="33" xfId="3" applyFont="1" applyFill="1" applyBorder="1" applyAlignment="1">
      <alignment vertical="center" wrapText="1"/>
    </xf>
    <xf numFmtId="0" fontId="12" fillId="0" borderId="3" xfId="3" applyFont="1" applyFill="1" applyBorder="1" applyAlignment="1">
      <alignment vertical="center"/>
    </xf>
    <xf numFmtId="0" fontId="10" fillId="0" borderId="3" xfId="3" applyFont="1" applyFill="1" applyBorder="1" applyAlignment="1">
      <alignment horizontal="left" vertical="center"/>
    </xf>
    <xf numFmtId="0" fontId="25" fillId="0" borderId="0" xfId="3" applyFont="1" applyFill="1" applyBorder="1" applyAlignment="1">
      <alignment horizontal="left" vertical="center"/>
    </xf>
    <xf numFmtId="0" fontId="12" fillId="0" borderId="0" xfId="3" applyFont="1" applyFill="1" applyBorder="1" applyAlignment="1">
      <alignment horizontal="left" vertical="center" indent="2"/>
    </xf>
    <xf numFmtId="0" fontId="11" fillId="0" borderId="0" xfId="3" applyFont="1" applyFill="1" applyBorder="1" applyAlignment="1">
      <alignment vertical="center"/>
    </xf>
    <xf numFmtId="0" fontId="19" fillId="0" borderId="0" xfId="3" applyFont="1" applyFill="1" applyBorder="1" applyAlignment="1">
      <alignment vertical="center"/>
    </xf>
    <xf numFmtId="0" fontId="11" fillId="0" borderId="0" xfId="3" applyFont="1" applyFill="1" applyBorder="1" applyAlignment="1">
      <alignment horizontal="left" vertical="center"/>
    </xf>
    <xf numFmtId="0" fontId="11" fillId="0" borderId="0" xfId="3" applyFont="1" applyFill="1" applyBorder="1" applyAlignment="1">
      <alignment horizontal="left" vertical="center" indent="2"/>
    </xf>
    <xf numFmtId="167" fontId="11" fillId="0" borderId="0" xfId="3" applyNumberFormat="1" applyFont="1" applyFill="1" applyBorder="1" applyAlignment="1">
      <alignment vertical="center"/>
    </xf>
    <xf numFmtId="0" fontId="25" fillId="0" borderId="0" xfId="3" applyFont="1" applyFill="1" applyAlignment="1">
      <alignment horizontal="left" vertical="center"/>
    </xf>
    <xf numFmtId="0" fontId="11" fillId="0" borderId="0" xfId="3" applyFont="1" applyFill="1" applyBorder="1" applyAlignment="1">
      <alignment horizontal="left" vertical="center" wrapText="1" indent="2"/>
    </xf>
    <xf numFmtId="0" fontId="31" fillId="0" borderId="0" xfId="3" applyFont="1" applyFill="1" applyBorder="1" applyAlignment="1">
      <alignment vertical="center"/>
    </xf>
    <xf numFmtId="0" fontId="11" fillId="0" borderId="0" xfId="3" applyFont="1" applyFill="1" applyBorder="1" applyAlignment="1">
      <alignment horizontal="left" vertical="center" indent="4"/>
    </xf>
    <xf numFmtId="0" fontId="11" fillId="0" borderId="0" xfId="3" applyFont="1" applyFill="1" applyBorder="1" applyAlignment="1">
      <alignment horizontal="left" vertical="center" indent="6"/>
    </xf>
    <xf numFmtId="0" fontId="32" fillId="0" borderId="0" xfId="2" applyFont="1" applyFill="1" applyBorder="1" applyAlignment="1">
      <alignment horizontal="left" vertical="center" indent="2"/>
    </xf>
    <xf numFmtId="166" fontId="11" fillId="0" borderId="0" xfId="1" applyNumberFormat="1" applyFont="1" applyFill="1" applyBorder="1" applyAlignment="1">
      <alignment vertical="center"/>
    </xf>
    <xf numFmtId="0" fontId="33" fillId="0" borderId="0" xfId="2" applyFont="1" applyFill="1" applyBorder="1" applyAlignment="1">
      <alignment horizontal="left" vertical="center" wrapText="1"/>
    </xf>
    <xf numFmtId="0" fontId="23" fillId="0" borderId="0" xfId="3" applyFont="1" applyFill="1" applyBorder="1" applyAlignment="1">
      <alignment horizontal="left" vertical="center"/>
    </xf>
    <xf numFmtId="0" fontId="34" fillId="0" borderId="0" xfId="3" applyFont="1" applyFill="1" applyBorder="1" applyAlignment="1">
      <alignment vertical="center"/>
    </xf>
    <xf numFmtId="10" fontId="11" fillId="0" borderId="0" xfId="3" applyNumberFormat="1" applyFont="1" applyFill="1" applyBorder="1" applyAlignment="1">
      <alignment horizontal="left" vertical="center"/>
    </xf>
    <xf numFmtId="0" fontId="35" fillId="5" borderId="0" xfId="3" applyFont="1" applyFill="1" applyAlignment="1">
      <alignment horizontal="left" vertical="center"/>
    </xf>
    <xf numFmtId="0" fontId="10" fillId="5" borderId="0" xfId="3" applyFont="1" applyFill="1" applyAlignment="1">
      <alignment horizontal="left" vertical="center"/>
    </xf>
    <xf numFmtId="0" fontId="25" fillId="5" borderId="0" xfId="3" applyFont="1" applyFill="1" applyBorder="1" applyAlignment="1">
      <alignment vertical="center" wrapText="1"/>
    </xf>
    <xf numFmtId="0" fontId="37" fillId="2" borderId="0" xfId="2" applyFont="1" applyFill="1"/>
    <xf numFmtId="0" fontId="37" fillId="0" borderId="0" xfId="2" applyFont="1" applyFill="1"/>
    <xf numFmtId="0" fontId="22" fillId="0" borderId="0" xfId="3" applyFont="1" applyFill="1" applyBorder="1" applyAlignment="1">
      <alignment horizontal="left" vertical="center"/>
    </xf>
    <xf numFmtId="0" fontId="18" fillId="0" borderId="38" xfId="3" applyFont="1" applyFill="1" applyBorder="1" applyAlignment="1">
      <alignment horizontal="left" vertical="center"/>
    </xf>
    <xf numFmtId="0" fontId="10" fillId="0" borderId="0" xfId="3" quotePrefix="1" applyFont="1" applyFill="1" applyBorder="1" applyAlignment="1">
      <alignment horizontal="left" vertical="center"/>
    </xf>
    <xf numFmtId="0" fontId="13" fillId="0" borderId="2" xfId="3" applyFont="1" applyFill="1" applyBorder="1" applyAlignment="1" applyProtection="1">
      <alignment vertical="center"/>
      <protection locked="0"/>
    </xf>
    <xf numFmtId="0" fontId="10" fillId="0" borderId="2" xfId="3" applyFont="1" applyFill="1" applyBorder="1" applyAlignment="1">
      <alignment horizontal="left" vertical="center"/>
    </xf>
    <xf numFmtId="0" fontId="10" fillId="0" borderId="2" xfId="3" applyFont="1" applyFill="1" applyBorder="1" applyAlignment="1">
      <alignment vertical="center"/>
    </xf>
    <xf numFmtId="0" fontId="26" fillId="0" borderId="0" xfId="3" applyFont="1" applyFill="1" applyAlignment="1">
      <alignment horizontal="left" vertical="center"/>
    </xf>
    <xf numFmtId="0" fontId="26" fillId="0" borderId="0" xfId="3" applyFont="1" applyFill="1" applyBorder="1" applyAlignment="1">
      <alignment horizontal="left" vertical="center"/>
    </xf>
    <xf numFmtId="0" fontId="39" fillId="0" borderId="2" xfId="3" applyFont="1" applyFill="1" applyBorder="1" applyAlignment="1" applyProtection="1">
      <alignment horizontal="left" vertical="center"/>
      <protection locked="0"/>
    </xf>
    <xf numFmtId="0" fontId="26" fillId="0" borderId="2" xfId="3" applyFont="1" applyFill="1" applyBorder="1" applyAlignment="1">
      <alignment horizontal="left" vertical="center"/>
    </xf>
    <xf numFmtId="0" fontId="40" fillId="0" borderId="2" xfId="3" applyFont="1" applyFill="1" applyBorder="1" applyAlignment="1">
      <alignment horizontal="left" vertical="center"/>
    </xf>
    <xf numFmtId="0" fontId="24" fillId="0" borderId="2" xfId="3" applyFont="1" applyFill="1" applyBorder="1" applyAlignment="1">
      <alignment horizontal="left" vertical="center"/>
    </xf>
    <xf numFmtId="0" fontId="19" fillId="0" borderId="5" xfId="3" applyFont="1" applyFill="1" applyBorder="1" applyAlignment="1">
      <alignment vertical="center"/>
    </xf>
    <xf numFmtId="0" fontId="19" fillId="0" borderId="10" xfId="3" applyFont="1" applyFill="1" applyBorder="1" applyAlignment="1" applyProtection="1">
      <alignment vertical="center"/>
      <protection locked="0"/>
    </xf>
    <xf numFmtId="0" fontId="11" fillId="0" borderId="2" xfId="3" applyFont="1" applyFill="1" applyBorder="1" applyAlignment="1">
      <alignment horizontal="left" vertical="center"/>
    </xf>
    <xf numFmtId="0" fontId="11" fillId="0" borderId="5" xfId="3" applyFont="1" applyFill="1" applyBorder="1" applyAlignment="1" applyProtection="1">
      <alignment horizontal="left" vertical="center" indent="2"/>
      <protection locked="0"/>
    </xf>
    <xf numFmtId="0" fontId="25" fillId="6" borderId="7" xfId="3" applyFont="1" applyFill="1" applyBorder="1" applyAlignment="1">
      <alignment horizontal="left" vertical="center"/>
    </xf>
    <xf numFmtId="0" fontId="12" fillId="0" borderId="5" xfId="3" applyFont="1" applyFill="1" applyBorder="1" applyAlignment="1" applyProtection="1">
      <alignment horizontal="left" vertical="center" indent="2"/>
      <protection locked="0"/>
    </xf>
    <xf numFmtId="0" fontId="11" fillId="0" borderId="6" xfId="3" applyFont="1" applyFill="1" applyBorder="1" applyAlignment="1">
      <alignment vertical="center"/>
    </xf>
    <xf numFmtId="0" fontId="12" fillId="0" borderId="10" xfId="3" applyFont="1" applyFill="1" applyBorder="1" applyAlignment="1" applyProtection="1">
      <alignment horizontal="left" vertical="center" indent="2"/>
      <protection locked="0"/>
    </xf>
    <xf numFmtId="0" fontId="25" fillId="0" borderId="2" xfId="3" applyFont="1" applyFill="1" applyBorder="1" applyAlignment="1">
      <alignment horizontal="left" vertical="center"/>
    </xf>
    <xf numFmtId="0" fontId="11" fillId="0" borderId="11" xfId="3" applyFont="1" applyFill="1" applyBorder="1" applyAlignment="1">
      <alignment vertical="center"/>
    </xf>
    <xf numFmtId="0" fontId="25" fillId="6" borderId="12" xfId="3" applyFont="1" applyFill="1" applyBorder="1" applyAlignment="1">
      <alignment horizontal="left" vertical="center"/>
    </xf>
    <xf numFmtId="0" fontId="11" fillId="0" borderId="10" xfId="3" applyFont="1" applyFill="1" applyBorder="1" applyAlignment="1" applyProtection="1">
      <alignment horizontal="left" vertical="center" indent="2"/>
      <protection locked="0"/>
    </xf>
    <xf numFmtId="0" fontId="10" fillId="7" borderId="17" xfId="3" applyFont="1" applyFill="1" applyBorder="1" applyAlignment="1">
      <alignment horizontal="left" vertical="center"/>
    </xf>
    <xf numFmtId="0" fontId="11" fillId="0" borderId="5" xfId="3" applyFont="1" applyFill="1" applyBorder="1" applyAlignment="1" applyProtection="1">
      <alignment horizontal="left" vertical="center" wrapText="1" indent="2"/>
      <protection locked="0"/>
    </xf>
    <xf numFmtId="0" fontId="11" fillId="0" borderId="13" xfId="3" applyFont="1" applyFill="1" applyBorder="1" applyAlignment="1" applyProtection="1">
      <alignment horizontal="left" vertical="center" wrapText="1" indent="2"/>
      <protection locked="0"/>
    </xf>
    <xf numFmtId="0" fontId="25" fillId="0" borderId="1" xfId="3" applyFont="1" applyFill="1" applyBorder="1" applyAlignment="1">
      <alignment horizontal="left" vertical="center"/>
    </xf>
    <xf numFmtId="0" fontId="25" fillId="6" borderId="1" xfId="3" applyFont="1" applyFill="1" applyBorder="1" applyAlignment="1">
      <alignment horizontal="left" vertical="center"/>
    </xf>
    <xf numFmtId="0" fontId="25" fillId="6" borderId="0" xfId="3" applyFont="1" applyFill="1" applyBorder="1" applyAlignment="1">
      <alignment horizontal="left" vertical="center"/>
    </xf>
    <xf numFmtId="0" fontId="25" fillId="0" borderId="13" xfId="3" applyFont="1" applyFill="1" applyBorder="1" applyAlignment="1">
      <alignment horizontal="left" vertical="center"/>
    </xf>
    <xf numFmtId="0" fontId="25" fillId="6" borderId="14" xfId="3" applyFont="1" applyFill="1" applyBorder="1" applyAlignment="1">
      <alignment horizontal="left" vertical="center"/>
    </xf>
    <xf numFmtId="0" fontId="25" fillId="0" borderId="12" xfId="3" applyFont="1" applyFill="1" applyBorder="1" applyAlignment="1">
      <alignment horizontal="left" vertical="center"/>
    </xf>
    <xf numFmtId="0" fontId="31" fillId="6" borderId="2" xfId="3" applyFont="1" applyFill="1" applyBorder="1" applyAlignment="1">
      <alignment vertical="center"/>
    </xf>
    <xf numFmtId="0" fontId="42" fillId="0" borderId="0" xfId="3" applyFont="1" applyFill="1" applyBorder="1" applyAlignment="1">
      <alignment horizontal="left" vertical="center"/>
    </xf>
    <xf numFmtId="0" fontId="42" fillId="0" borderId="26" xfId="3" applyFont="1" applyFill="1" applyBorder="1" applyAlignment="1">
      <alignment horizontal="left" vertical="center"/>
    </xf>
    <xf numFmtId="0" fontId="42" fillId="0" borderId="17" xfId="3" applyFont="1" applyFill="1" applyBorder="1" applyAlignment="1">
      <alignment horizontal="left" vertical="center"/>
    </xf>
    <xf numFmtId="0" fontId="11" fillId="0" borderId="0" xfId="3" applyFont="1" applyFill="1" applyBorder="1" applyAlignment="1">
      <alignment horizontal="left" vertical="center" indent="1"/>
    </xf>
    <xf numFmtId="0" fontId="43" fillId="0" borderId="0" xfId="3" applyFont="1" applyFill="1" applyBorder="1" applyAlignment="1">
      <alignment horizontal="left" vertical="center"/>
    </xf>
    <xf numFmtId="0" fontId="31" fillId="6" borderId="39" xfId="3" applyFont="1" applyFill="1" applyBorder="1" applyAlignment="1">
      <alignment vertical="center"/>
    </xf>
    <xf numFmtId="0" fontId="11" fillId="0" borderId="2" xfId="3" applyFont="1" applyFill="1" applyBorder="1" applyAlignment="1">
      <alignment horizontal="left" vertical="center" indent="1"/>
    </xf>
    <xf numFmtId="0" fontId="43" fillId="0" borderId="2" xfId="3" applyFont="1" applyFill="1" applyBorder="1" applyAlignment="1">
      <alignment horizontal="left" vertical="center"/>
    </xf>
    <xf numFmtId="0" fontId="42" fillId="0" borderId="2" xfId="3" applyFont="1" applyFill="1" applyBorder="1" applyAlignment="1">
      <alignment horizontal="left" vertical="center"/>
    </xf>
    <xf numFmtId="0" fontId="31" fillId="6" borderId="0" xfId="3" applyFont="1" applyFill="1" applyBorder="1" applyAlignment="1">
      <alignment vertical="center"/>
    </xf>
    <xf numFmtId="0" fontId="10" fillId="0" borderId="17" xfId="3" applyFont="1" applyFill="1" applyBorder="1" applyAlignment="1">
      <alignment horizontal="left" vertical="center"/>
    </xf>
    <xf numFmtId="0" fontId="11" fillId="0" borderId="5" xfId="3" applyFont="1" applyFill="1" applyBorder="1" applyAlignment="1" applyProtection="1">
      <alignment horizontal="left" vertical="center" indent="4"/>
      <protection locked="0"/>
    </xf>
    <xf numFmtId="0" fontId="11" fillId="0" borderId="5" xfId="3" applyFont="1" applyFill="1" applyBorder="1" applyAlignment="1" applyProtection="1">
      <alignment horizontal="left" vertical="center" indent="6"/>
      <protection locked="0"/>
    </xf>
    <xf numFmtId="0" fontId="25" fillId="0" borderId="42" xfId="3" applyFont="1" applyFill="1" applyBorder="1" applyAlignment="1">
      <alignment horizontal="left" vertical="center"/>
    </xf>
    <xf numFmtId="0" fontId="25" fillId="6" borderId="23" xfId="3" applyFont="1" applyFill="1" applyBorder="1" applyAlignment="1">
      <alignment horizontal="left" vertical="center"/>
    </xf>
    <xf numFmtId="0" fontId="32" fillId="0" borderId="1" xfId="2" applyFont="1" applyFill="1" applyBorder="1" applyAlignment="1" applyProtection="1">
      <alignment horizontal="left" vertical="center" indent="2"/>
      <protection locked="0"/>
    </xf>
    <xf numFmtId="0" fontId="11" fillId="0" borderId="0" xfId="3" applyFont="1" applyFill="1" applyBorder="1" applyAlignment="1" applyProtection="1">
      <alignment horizontal="left" vertical="center" indent="4"/>
      <protection locked="0"/>
    </xf>
    <xf numFmtId="0" fontId="11" fillId="0" borderId="23" xfId="3" applyFont="1" applyFill="1" applyBorder="1" applyAlignment="1" applyProtection="1">
      <alignment horizontal="left" vertical="center" indent="4"/>
      <protection locked="0"/>
    </xf>
    <xf numFmtId="0" fontId="25" fillId="0" borderId="23" xfId="3" applyFont="1" applyFill="1" applyBorder="1" applyAlignment="1">
      <alignment horizontal="left" vertical="center"/>
    </xf>
    <xf numFmtId="0" fontId="21" fillId="0" borderId="5" xfId="2" applyFont="1" applyFill="1" applyBorder="1" applyAlignment="1" applyProtection="1">
      <alignment horizontal="left" vertical="center" wrapText="1"/>
      <protection locked="0"/>
    </xf>
    <xf numFmtId="0" fontId="11" fillId="0" borderId="1" xfId="3" applyFont="1" applyFill="1" applyBorder="1" applyAlignment="1">
      <alignment vertical="center"/>
    </xf>
    <xf numFmtId="0" fontId="11" fillId="0" borderId="10" xfId="3" applyFont="1" applyFill="1" applyBorder="1" applyAlignment="1" applyProtection="1">
      <alignment horizontal="left" vertical="center" indent="4"/>
      <protection locked="0"/>
    </xf>
    <xf numFmtId="0" fontId="25" fillId="6" borderId="2" xfId="3" applyFont="1" applyFill="1" applyBorder="1" applyAlignment="1">
      <alignment horizontal="left" vertical="center"/>
    </xf>
    <xf numFmtId="0" fontId="19" fillId="0" borderId="2" xfId="3" applyFont="1" applyFill="1" applyBorder="1" applyAlignment="1" applyProtection="1">
      <alignment vertical="center"/>
      <protection locked="0"/>
    </xf>
    <xf numFmtId="0" fontId="23" fillId="0" borderId="2" xfId="3" applyFont="1" applyFill="1" applyBorder="1" applyAlignment="1">
      <alignment horizontal="left" vertical="center"/>
    </xf>
    <xf numFmtId="10" fontId="34" fillId="0" borderId="17" xfId="3" applyNumberFormat="1" applyFont="1" applyFill="1" applyBorder="1" applyAlignment="1">
      <alignment vertical="center"/>
    </xf>
    <xf numFmtId="10" fontId="11" fillId="0" borderId="6" xfId="3" applyNumberFormat="1" applyFont="1" applyFill="1" applyBorder="1" applyAlignment="1">
      <alignment horizontal="left" vertical="center"/>
    </xf>
    <xf numFmtId="0" fontId="25" fillId="0" borderId="7" xfId="3" applyFont="1" applyFill="1" applyBorder="1" applyAlignment="1">
      <alignment horizontal="left" vertical="center"/>
    </xf>
    <xf numFmtId="10" fontId="10" fillId="0" borderId="0" xfId="6" applyNumberFormat="1" applyFont="1" applyFill="1" applyAlignment="1">
      <alignment horizontal="left" vertical="center"/>
    </xf>
    <xf numFmtId="0" fontId="19" fillId="0" borderId="26" xfId="3" applyFont="1" applyFill="1" applyBorder="1" applyAlignment="1" applyProtection="1">
      <alignment vertical="center"/>
      <protection locked="0"/>
    </xf>
    <xf numFmtId="0" fontId="23" fillId="0" borderId="17" xfId="3" applyFont="1" applyFill="1" applyBorder="1" applyAlignment="1">
      <alignment horizontal="left" vertical="center"/>
    </xf>
    <xf numFmtId="0" fontId="34" fillId="0" borderId="17" xfId="3" applyFont="1" applyFill="1" applyBorder="1" applyAlignment="1">
      <alignment vertical="center"/>
    </xf>
    <xf numFmtId="0" fontId="11" fillId="0" borderId="10" xfId="3" applyFont="1" applyFill="1" applyBorder="1" applyAlignment="1" applyProtection="1">
      <alignment vertical="center"/>
      <protection locked="0"/>
    </xf>
    <xf numFmtId="0" fontId="12" fillId="5" borderId="0" xfId="3" applyFont="1" applyFill="1" applyBorder="1" applyAlignment="1">
      <alignment horizontal="left" vertical="center"/>
    </xf>
    <xf numFmtId="0" fontId="22" fillId="6" borderId="38" xfId="3" applyFont="1" applyFill="1" applyBorder="1" applyAlignment="1">
      <alignment horizontal="left" vertical="center" wrapText="1"/>
    </xf>
    <xf numFmtId="0" fontId="22" fillId="0" borderId="38" xfId="3" applyFont="1" applyFill="1" applyBorder="1" applyAlignment="1">
      <alignment horizontal="left" vertical="center" wrapText="1"/>
    </xf>
    <xf numFmtId="0" fontId="13" fillId="0" borderId="0" xfId="3" applyFont="1" applyFill="1" applyBorder="1" applyAlignment="1">
      <alignment vertical="center"/>
    </xf>
    <xf numFmtId="0" fontId="10" fillId="0" borderId="0" xfId="3" applyFont="1" applyFill="1" applyBorder="1" applyAlignment="1">
      <alignment vertical="center"/>
    </xf>
    <xf numFmtId="0" fontId="12" fillId="0" borderId="0" xfId="3" applyFont="1" applyFill="1" applyBorder="1" applyAlignment="1">
      <alignment horizontal="left" vertical="center"/>
    </xf>
    <xf numFmtId="0" fontId="46" fillId="0" borderId="0" xfId="3" applyFont="1" applyFill="1" applyBorder="1" applyAlignment="1">
      <alignment horizontal="left" vertical="center"/>
    </xf>
    <xf numFmtId="0" fontId="47" fillId="0" borderId="0" xfId="3" applyFont="1" applyFill="1" applyBorder="1" applyAlignment="1">
      <alignment horizontal="left" vertical="center"/>
    </xf>
    <xf numFmtId="0" fontId="48" fillId="0" borderId="0" xfId="3" applyFont="1" applyFill="1" applyBorder="1" applyAlignment="1">
      <alignment horizontal="left" vertical="center"/>
    </xf>
    <xf numFmtId="0" fontId="49" fillId="0" borderId="27" xfId="2" applyFont="1" applyFill="1" applyBorder="1" applyAlignment="1">
      <alignment horizontal="left" vertical="center" wrapText="1"/>
    </xf>
    <xf numFmtId="0" fontId="50" fillId="0" borderId="27" xfId="3" applyFont="1" applyFill="1" applyBorder="1" applyAlignment="1">
      <alignment vertical="center" wrapText="1"/>
    </xf>
    <xf numFmtId="0" fontId="42" fillId="6" borderId="27" xfId="3" applyFont="1" applyFill="1" applyBorder="1" applyAlignment="1">
      <alignment horizontal="left" vertical="center"/>
    </xf>
    <xf numFmtId="0" fontId="50" fillId="0" borderId="28" xfId="3" applyFont="1" applyFill="1" applyBorder="1" applyAlignment="1">
      <alignment horizontal="left" vertical="center" indent="1"/>
    </xf>
    <xf numFmtId="0" fontId="50" fillId="0" borderId="28" xfId="3" applyFont="1" applyFill="1" applyBorder="1" applyAlignment="1">
      <alignment vertical="center" wrapText="1"/>
    </xf>
    <xf numFmtId="0" fontId="42" fillId="6" borderId="28" xfId="3" applyFont="1" applyFill="1" applyBorder="1" applyAlignment="1">
      <alignment horizontal="left" vertical="center"/>
    </xf>
    <xf numFmtId="0" fontId="50" fillId="0" borderId="28" xfId="3" applyFont="1" applyFill="1" applyBorder="1" applyAlignment="1">
      <alignment horizontal="left" vertical="center" indent="3"/>
    </xf>
    <xf numFmtId="0" fontId="50" fillId="0" borderId="29" xfId="3" applyFont="1" applyFill="1" applyBorder="1" applyAlignment="1">
      <alignment horizontal="left" vertical="center" indent="3"/>
    </xf>
    <xf numFmtId="0" fontId="42" fillId="6" borderId="29" xfId="3" applyFont="1" applyFill="1" applyBorder="1" applyAlignment="1">
      <alignment horizontal="left" vertical="center"/>
    </xf>
    <xf numFmtId="0" fontId="50" fillId="0" borderId="0" xfId="3" applyFont="1" applyFill="1" applyBorder="1" applyAlignment="1">
      <alignment horizontal="left" vertical="center"/>
    </xf>
    <xf numFmtId="0" fontId="51" fillId="0" borderId="0" xfId="3" applyFont="1" applyFill="1" applyBorder="1" applyAlignment="1">
      <alignment horizontal="left" vertical="center"/>
    </xf>
    <xf numFmtId="0" fontId="10" fillId="0" borderId="35" xfId="3" applyFont="1" applyFill="1" applyBorder="1" applyAlignment="1">
      <alignment horizontal="left" vertical="center"/>
    </xf>
    <xf numFmtId="0" fontId="50" fillId="0" borderId="0" xfId="3" applyFont="1" applyFill="1" applyBorder="1" applyAlignment="1">
      <alignment horizontal="left" vertical="center" indent="5"/>
    </xf>
    <xf numFmtId="0" fontId="42" fillId="0" borderId="28" xfId="3" applyFont="1" applyFill="1" applyBorder="1" applyAlignment="1">
      <alignment horizontal="left" vertical="center"/>
    </xf>
    <xf numFmtId="0" fontId="50" fillId="0" borderId="34" xfId="3" applyFont="1" applyFill="1" applyBorder="1" applyAlignment="1">
      <alignment horizontal="left" vertical="center" indent="5"/>
    </xf>
    <xf numFmtId="0" fontId="50" fillId="0" borderId="34" xfId="3" applyFont="1" applyFill="1" applyBorder="1" applyAlignment="1">
      <alignment horizontal="left" vertical="center" indent="1"/>
    </xf>
    <xf numFmtId="0" fontId="50" fillId="0" borderId="41" xfId="3" applyFont="1" applyFill="1" applyBorder="1" applyAlignment="1">
      <alignment horizontal="left" vertical="center"/>
    </xf>
    <xf numFmtId="0" fontId="42" fillId="0" borderId="41" xfId="3" applyFont="1" applyFill="1" applyBorder="1" applyAlignment="1">
      <alignment horizontal="left" vertical="center"/>
    </xf>
    <xf numFmtId="0" fontId="52" fillId="0" borderId="27" xfId="3" applyFont="1" applyFill="1" applyBorder="1" applyAlignment="1">
      <alignment vertical="center"/>
    </xf>
    <xf numFmtId="0" fontId="50" fillId="0" borderId="29" xfId="3" applyFont="1" applyFill="1" applyBorder="1" applyAlignment="1">
      <alignment horizontal="left" vertical="center" wrapText="1" indent="1"/>
    </xf>
    <xf numFmtId="0" fontId="42" fillId="0" borderId="27" xfId="3" applyFont="1" applyFill="1" applyBorder="1" applyAlignment="1">
      <alignment vertical="center"/>
    </xf>
    <xf numFmtId="0" fontId="50" fillId="0" borderId="29" xfId="3" applyFont="1" applyFill="1" applyBorder="1" applyAlignment="1">
      <alignment horizontal="left" vertical="center" indent="1"/>
    </xf>
    <xf numFmtId="0" fontId="50" fillId="0" borderId="28" xfId="3" applyFont="1" applyFill="1" applyBorder="1" applyAlignment="1">
      <alignment horizontal="left" vertical="center" wrapText="1" indent="1"/>
    </xf>
    <xf numFmtId="0" fontId="50" fillId="0" borderId="28" xfId="3" applyFont="1" applyFill="1" applyBorder="1" applyAlignment="1">
      <alignment horizontal="left" vertical="center" wrapText="1" indent="3"/>
    </xf>
    <xf numFmtId="0" fontId="50" fillId="0" borderId="29" xfId="3" applyFont="1" applyFill="1" applyBorder="1" applyAlignment="1">
      <alignment horizontal="left" vertical="center" wrapText="1" indent="3"/>
    </xf>
    <xf numFmtId="0" fontId="51" fillId="0" borderId="27" xfId="3" applyFont="1" applyFill="1" applyBorder="1" applyAlignment="1">
      <alignment vertical="center"/>
    </xf>
    <xf numFmtId="0" fontId="53" fillId="0" borderId="28" xfId="2" applyFont="1" applyFill="1" applyBorder="1" applyAlignment="1">
      <alignment horizontal="left" vertical="center" wrapText="1" indent="1"/>
    </xf>
    <xf numFmtId="0" fontId="53" fillId="0" borderId="29" xfId="2" applyFont="1" applyFill="1" applyBorder="1" applyAlignment="1">
      <alignment horizontal="left" vertical="center" wrapText="1" indent="1"/>
    </xf>
    <xf numFmtId="0" fontId="50" fillId="0" borderId="29" xfId="3" applyFont="1" applyFill="1" applyBorder="1" applyAlignment="1">
      <alignment vertical="center" wrapText="1"/>
    </xf>
    <xf numFmtId="0" fontId="53" fillId="0" borderId="28" xfId="2" applyFont="1" applyFill="1" applyBorder="1" applyAlignment="1">
      <alignment horizontal="left" vertical="center" wrapText="1" indent="3"/>
    </xf>
    <xf numFmtId="0" fontId="10" fillId="0" borderId="28" xfId="3" applyFont="1" applyFill="1" applyBorder="1" applyAlignment="1">
      <alignment horizontal="left" vertical="center"/>
    </xf>
    <xf numFmtId="0" fontId="50" fillId="0" borderId="28" xfId="3" applyFont="1" applyFill="1" applyBorder="1" applyAlignment="1">
      <alignment horizontal="left" vertical="center" wrapText="1" indent="5"/>
    </xf>
    <xf numFmtId="0" fontId="51" fillId="0" borderId="0" xfId="3" applyFont="1" applyFill="1" applyBorder="1" applyAlignment="1">
      <alignment vertical="center"/>
    </xf>
    <xf numFmtId="0" fontId="53" fillId="0" borderId="29" xfId="2" applyFont="1" applyFill="1" applyBorder="1" applyAlignment="1">
      <alignment horizontal="left" vertical="center" wrapText="1" indent="3"/>
    </xf>
    <xf numFmtId="0" fontId="42" fillId="0" borderId="35" xfId="3" applyFont="1" applyFill="1" applyBorder="1" applyAlignment="1">
      <alignment horizontal="left" vertical="center"/>
    </xf>
    <xf numFmtId="0" fontId="50" fillId="7" borderId="27" xfId="3" applyFont="1" applyFill="1" applyBorder="1" applyAlignment="1">
      <alignment vertical="center" wrapText="1"/>
    </xf>
    <xf numFmtId="0" fontId="51" fillId="7" borderId="27" xfId="3" applyFont="1" applyFill="1" applyBorder="1" applyAlignment="1">
      <alignment vertical="center"/>
    </xf>
    <xf numFmtId="0" fontId="53" fillId="0" borderId="28" xfId="2" applyFont="1" applyFill="1" applyBorder="1" applyAlignment="1">
      <alignment horizontal="left" vertical="center" wrapText="1"/>
    </xf>
    <xf numFmtId="0" fontId="54" fillId="0" borderId="28" xfId="2" applyFont="1" applyFill="1" applyBorder="1" applyAlignment="1">
      <alignment horizontal="left" vertical="center" wrapText="1" indent="1"/>
    </xf>
    <xf numFmtId="0" fontId="50" fillId="0" borderId="0" xfId="3" applyFont="1" applyFill="1" applyBorder="1" applyAlignment="1">
      <alignment vertical="center" wrapText="1"/>
    </xf>
    <xf numFmtId="0" fontId="10" fillId="5" borderId="0" xfId="3" applyFont="1" applyFill="1" applyBorder="1" applyAlignment="1">
      <alignment horizontal="left" vertical="center"/>
    </xf>
    <xf numFmtId="0" fontId="10" fillId="5" borderId="19" xfId="3" applyFont="1" applyFill="1" applyBorder="1" applyAlignment="1">
      <alignment horizontal="left" vertical="center"/>
    </xf>
    <xf numFmtId="0" fontId="10" fillId="5" borderId="25" xfId="3" applyFont="1" applyFill="1" applyBorder="1" applyAlignment="1">
      <alignment horizontal="left" vertical="center"/>
    </xf>
    <xf numFmtId="0" fontId="29" fillId="0" borderId="0" xfId="0" applyFont="1" applyAlignment="1">
      <alignment vertical="center"/>
    </xf>
    <xf numFmtId="0" fontId="56" fillId="0" borderId="0" xfId="0" applyFont="1" applyFill="1" applyAlignment="1">
      <alignment vertical="center"/>
    </xf>
    <xf numFmtId="0" fontId="42" fillId="0" borderId="0" xfId="0" applyFont="1" applyFill="1"/>
    <xf numFmtId="0" fontId="24" fillId="5" borderId="0" xfId="3" applyFont="1" applyFill="1" applyAlignment="1">
      <alignment horizontal="left" vertical="center"/>
    </xf>
    <xf numFmtId="0" fontId="24" fillId="0" borderId="0" xfId="3" applyFont="1" applyFill="1" applyAlignment="1">
      <alignment horizontal="left" vertical="center"/>
    </xf>
    <xf numFmtId="0" fontId="25" fillId="5" borderId="0" xfId="3" applyFont="1" applyFill="1" applyBorder="1" applyAlignment="1">
      <alignment horizontal="left" vertical="center" wrapText="1" indent="3"/>
    </xf>
    <xf numFmtId="0" fontId="21" fillId="2" borderId="0" xfId="2" applyFont="1" applyFill="1"/>
    <xf numFmtId="0" fontId="57" fillId="0" borderId="0" xfId="3" applyNumberFormat="1" applyFont="1" applyFill="1" applyBorder="1" applyAlignment="1">
      <alignment vertical="center"/>
    </xf>
    <xf numFmtId="0" fontId="58" fillId="0" borderId="0" xfId="3" applyFont="1" applyFill="1" applyBorder="1" applyAlignment="1">
      <alignment horizontal="left" vertical="center"/>
    </xf>
    <xf numFmtId="0" fontId="25" fillId="0" borderId="0" xfId="3" applyNumberFormat="1" applyFont="1" applyFill="1" applyBorder="1" applyAlignment="1">
      <alignment vertical="center"/>
    </xf>
    <xf numFmtId="165" fontId="25" fillId="0" borderId="0" xfId="1" applyFont="1" applyFill="1" applyAlignment="1">
      <alignment horizontal="left" vertical="center"/>
    </xf>
    <xf numFmtId="0" fontId="25" fillId="0" borderId="0" xfId="3" applyFont="1" applyFill="1" applyBorder="1" applyAlignment="1">
      <alignment vertical="center"/>
    </xf>
    <xf numFmtId="168" fontId="25" fillId="0" borderId="0" xfId="1" applyNumberFormat="1" applyFont="1" applyFill="1" applyAlignment="1">
      <alignment horizontal="left" vertical="center"/>
    </xf>
    <xf numFmtId="0" fontId="42" fillId="0" borderId="0" xfId="0" applyFont="1"/>
    <xf numFmtId="0" fontId="10" fillId="0" borderId="0" xfId="0" applyFont="1"/>
    <xf numFmtId="0" fontId="56" fillId="0" borderId="0" xfId="0" applyFont="1" applyAlignment="1">
      <alignment vertical="center"/>
    </xf>
    <xf numFmtId="0" fontId="13" fillId="5" borderId="0" xfId="3" applyFont="1" applyFill="1" applyBorder="1" applyAlignment="1">
      <alignment vertical="center"/>
    </xf>
    <xf numFmtId="0" fontId="10" fillId="5" borderId="0" xfId="3" applyFont="1" applyFill="1" applyBorder="1" applyAlignment="1">
      <alignment vertical="center"/>
    </xf>
    <xf numFmtId="0" fontId="60" fillId="2" borderId="0" xfId="0" applyFont="1" applyFill="1" applyBorder="1" applyAlignment="1">
      <alignment vertical="center"/>
    </xf>
    <xf numFmtId="0" fontId="42" fillId="0" borderId="0" xfId="3" applyFont="1" applyFill="1" applyAlignment="1">
      <alignment horizontal="left" vertical="center"/>
    </xf>
    <xf numFmtId="0" fontId="58" fillId="4" borderId="2" xfId="0" applyFont="1" applyFill="1" applyBorder="1" applyAlignment="1">
      <alignment vertical="center"/>
    </xf>
    <xf numFmtId="0" fontId="68" fillId="2" borderId="0" xfId="0" applyFont="1" applyFill="1" applyBorder="1" applyAlignment="1">
      <alignment vertical="center"/>
    </xf>
    <xf numFmtId="165" fontId="43" fillId="2" borderId="0" xfId="1" applyFont="1" applyFill="1" applyBorder="1" applyAlignment="1">
      <alignment horizontal="left" vertical="center"/>
    </xf>
    <xf numFmtId="0" fontId="61" fillId="2" borderId="1" xfId="3" applyFont="1" applyFill="1" applyBorder="1" applyAlignment="1">
      <alignment horizontal="left" vertical="center"/>
    </xf>
    <xf numFmtId="165" fontId="61" fillId="2" borderId="1" xfId="1" applyFont="1" applyFill="1" applyBorder="1" applyAlignment="1">
      <alignment horizontal="left" vertical="center"/>
    </xf>
    <xf numFmtId="165" fontId="61" fillId="2" borderId="41" xfId="1" applyFont="1" applyFill="1" applyBorder="1" applyAlignment="1">
      <alignment horizontal="left" vertical="center"/>
    </xf>
    <xf numFmtId="0" fontId="43" fillId="2" borderId="1" xfId="3" applyFont="1" applyFill="1" applyBorder="1" applyAlignment="1">
      <alignment horizontal="left" vertical="center"/>
    </xf>
    <xf numFmtId="165" fontId="43" fillId="2" borderId="1" xfId="1" applyFont="1" applyFill="1" applyBorder="1" applyAlignment="1">
      <alignment horizontal="left" vertical="center"/>
    </xf>
    <xf numFmtId="165" fontId="43" fillId="2" borderId="23" xfId="1" applyFont="1" applyFill="1" applyBorder="1" applyAlignment="1">
      <alignment horizontal="left" vertical="center"/>
    </xf>
    <xf numFmtId="0" fontId="43" fillId="2" borderId="21" xfId="3" applyFont="1" applyFill="1" applyBorder="1" applyAlignment="1">
      <alignment horizontal="left" vertical="center"/>
    </xf>
    <xf numFmtId="165" fontId="43" fillId="2" borderId="41" xfId="1" applyFont="1" applyFill="1" applyBorder="1" applyAlignment="1">
      <alignment horizontal="left" vertical="center"/>
    </xf>
    <xf numFmtId="0" fontId="35" fillId="5" borderId="0" xfId="0" applyFont="1" applyFill="1" applyAlignment="1">
      <alignment vertical="center"/>
    </xf>
    <xf numFmtId="0" fontId="10" fillId="8" borderId="0" xfId="3" applyFont="1" applyFill="1" applyAlignment="1">
      <alignment horizontal="left" vertical="center"/>
    </xf>
    <xf numFmtId="0" fontId="10" fillId="8" borderId="0" xfId="3" applyFont="1" applyFill="1" applyBorder="1" applyAlignment="1">
      <alignment horizontal="right" vertical="center"/>
    </xf>
    <xf numFmtId="0" fontId="22" fillId="8" borderId="38" xfId="3" applyFont="1" applyFill="1" applyBorder="1" applyAlignment="1">
      <alignment horizontal="left" vertical="center" wrapText="1"/>
    </xf>
    <xf numFmtId="0" fontId="11" fillId="8" borderId="6" xfId="3" applyFont="1" applyFill="1" applyBorder="1" applyAlignment="1">
      <alignment vertical="center"/>
    </xf>
    <xf numFmtId="167" fontId="11" fillId="8" borderId="6" xfId="3" applyNumberFormat="1" applyFont="1" applyFill="1" applyBorder="1" applyAlignment="1">
      <alignment vertical="center"/>
    </xf>
    <xf numFmtId="0" fontId="11" fillId="8" borderId="0" xfId="3" applyFont="1" applyFill="1" applyBorder="1" applyAlignment="1">
      <alignment vertical="center"/>
    </xf>
    <xf numFmtId="167" fontId="11" fillId="8" borderId="0" xfId="3" applyNumberFormat="1" applyFont="1" applyFill="1" applyBorder="1" applyAlignment="1">
      <alignment vertical="center"/>
    </xf>
    <xf numFmtId="0" fontId="41" fillId="8" borderId="23" xfId="3" applyFont="1" applyFill="1" applyBorder="1" applyAlignment="1">
      <alignment vertical="center"/>
    </xf>
    <xf numFmtId="0" fontId="37" fillId="8" borderId="23" xfId="4" applyFont="1" applyFill="1" applyBorder="1" applyAlignment="1">
      <alignment vertical="center" wrapText="1"/>
    </xf>
    <xf numFmtId="0" fontId="11" fillId="8" borderId="39" xfId="3" applyFont="1" applyFill="1" applyBorder="1" applyAlignment="1">
      <alignment vertical="center" wrapText="1"/>
    </xf>
    <xf numFmtId="0" fontId="11" fillId="8" borderId="1" xfId="3" applyFont="1" applyFill="1" applyBorder="1" applyAlignment="1">
      <alignment vertical="center"/>
    </xf>
    <xf numFmtId="166" fontId="11" fillId="8" borderId="0" xfId="1" applyNumberFormat="1" applyFont="1" applyFill="1" applyBorder="1" applyAlignment="1">
      <alignment vertical="center"/>
    </xf>
    <xf numFmtId="0" fontId="50" fillId="8" borderId="28" xfId="3" applyFont="1" applyFill="1" applyBorder="1" applyAlignment="1">
      <alignment vertical="center" wrapText="1"/>
    </xf>
    <xf numFmtId="0" fontId="50" fillId="8" borderId="29" xfId="3" applyFont="1" applyFill="1" applyBorder="1" applyAlignment="1">
      <alignment vertical="center" wrapText="1"/>
    </xf>
    <xf numFmtId="0" fontId="69" fillId="0" borderId="0" xfId="3" applyFont="1" applyFill="1" applyBorder="1" applyAlignment="1">
      <alignment horizontal="left" vertical="center"/>
    </xf>
    <xf numFmtId="0" fontId="70" fillId="0" borderId="27" xfId="3" applyFont="1" applyFill="1" applyBorder="1" applyAlignment="1">
      <alignment vertical="center" wrapText="1"/>
    </xf>
    <xf numFmtId="0" fontId="69" fillId="6" borderId="27" xfId="3" applyFont="1" applyFill="1" applyBorder="1" applyAlignment="1">
      <alignment horizontal="left" vertical="center"/>
    </xf>
    <xf numFmtId="0" fontId="70" fillId="0" borderId="28" xfId="3" applyFont="1" applyFill="1" applyBorder="1" applyAlignment="1">
      <alignment vertical="center" wrapText="1"/>
    </xf>
    <xf numFmtId="0" fontId="69" fillId="6" borderId="28" xfId="3" applyFont="1" applyFill="1" applyBorder="1" applyAlignment="1">
      <alignment horizontal="left" vertical="center"/>
    </xf>
    <xf numFmtId="0" fontId="70" fillId="0" borderId="28" xfId="3" applyFont="1" applyFill="1" applyBorder="1" applyAlignment="1">
      <alignment horizontal="left" vertical="center" wrapText="1" indent="3"/>
    </xf>
    <xf numFmtId="0" fontId="69" fillId="0" borderId="28" xfId="3" applyFont="1" applyFill="1" applyBorder="1" applyAlignment="1">
      <alignment horizontal="left" vertical="center"/>
    </xf>
    <xf numFmtId="0" fontId="70" fillId="0" borderId="29" xfId="3" applyFont="1" applyFill="1" applyBorder="1" applyAlignment="1">
      <alignment horizontal="left" vertical="center" wrapText="1" indent="3"/>
    </xf>
    <xf numFmtId="0" fontId="69" fillId="6" borderId="29" xfId="3" applyFont="1" applyFill="1" applyBorder="1" applyAlignment="1">
      <alignment horizontal="left" vertical="center"/>
    </xf>
    <xf numFmtId="0" fontId="70" fillId="0" borderId="28" xfId="3" applyFont="1" applyFill="1" applyBorder="1" applyAlignment="1">
      <alignment horizontal="left" vertical="center" wrapText="1" indent="1"/>
    </xf>
    <xf numFmtId="0" fontId="50" fillId="8" borderId="28" xfId="3" applyFont="1" applyFill="1" applyBorder="1" applyAlignment="1">
      <alignment horizontal="left" vertical="center" wrapText="1" indent="5"/>
    </xf>
    <xf numFmtId="0" fontId="46" fillId="8" borderId="0" xfId="3" applyFont="1" applyFill="1" applyBorder="1" applyAlignment="1">
      <alignment vertical="center"/>
    </xf>
    <xf numFmtId="0" fontId="10" fillId="8" borderId="0" xfId="3" applyFont="1" applyFill="1" applyBorder="1" applyAlignment="1">
      <alignment horizontal="left" vertical="center"/>
    </xf>
    <xf numFmtId="0" fontId="25" fillId="8" borderId="0" xfId="3" applyFont="1" applyFill="1" applyAlignment="1">
      <alignment horizontal="left" vertical="center"/>
    </xf>
    <xf numFmtId="0" fontId="25" fillId="7" borderId="0" xfId="3" applyFont="1" applyFill="1" applyAlignment="1">
      <alignment horizontal="left" vertical="center"/>
    </xf>
    <xf numFmtId="0" fontId="46" fillId="7" borderId="0" xfId="3" applyFont="1" applyFill="1" applyBorder="1" applyAlignment="1">
      <alignment vertical="center"/>
    </xf>
    <xf numFmtId="0" fontId="57" fillId="9" borderId="43" xfId="3" applyNumberFormat="1" applyFont="1" applyFill="1" applyBorder="1" applyAlignment="1">
      <alignment horizontal="left" vertical="center"/>
    </xf>
    <xf numFmtId="0" fontId="25" fillId="10" borderId="32" xfId="3" applyNumberFormat="1" applyFont="1" applyFill="1" applyBorder="1" applyAlignment="1">
      <alignment vertical="center"/>
    </xf>
    <xf numFmtId="0" fontId="25" fillId="4" borderId="23" xfId="3" applyFont="1" applyFill="1" applyBorder="1" applyAlignment="1">
      <alignment vertical="center"/>
    </xf>
    <xf numFmtId="0" fontId="25" fillId="10" borderId="33" xfId="3" applyNumberFormat="1" applyFont="1" applyFill="1" applyBorder="1" applyAlignment="1">
      <alignment vertical="center" wrapText="1"/>
    </xf>
    <xf numFmtId="0" fontId="43" fillId="8" borderId="0" xfId="2" applyFont="1" applyFill="1" applyBorder="1" applyAlignment="1">
      <alignment horizontal="left" vertical="center" wrapText="1"/>
    </xf>
    <xf numFmtId="0" fontId="42" fillId="0" borderId="23" xfId="3" applyFont="1" applyFill="1" applyBorder="1" applyAlignment="1">
      <alignment horizontal="left" vertical="center"/>
    </xf>
    <xf numFmtId="0" fontId="50" fillId="8" borderId="29" xfId="3" applyFont="1" applyFill="1" applyBorder="1" applyAlignment="1">
      <alignment horizontal="left" vertical="center" wrapText="1" indent="5"/>
    </xf>
    <xf numFmtId="0" fontId="18" fillId="0" borderId="40" xfId="2" applyFont="1" applyFill="1" applyBorder="1" applyAlignment="1" applyProtection="1">
      <alignment vertical="center"/>
      <protection locked="0"/>
    </xf>
    <xf numFmtId="0" fontId="50" fillId="8" borderId="28" xfId="3" applyFont="1" applyFill="1" applyBorder="1" applyAlignment="1">
      <alignment horizontal="left" vertical="center" wrapText="1" indent="3"/>
    </xf>
    <xf numFmtId="0" fontId="42" fillId="0" borderId="28" xfId="3" applyFont="1" applyFill="1" applyBorder="1" applyAlignment="1">
      <alignment vertical="center"/>
    </xf>
    <xf numFmtId="0" fontId="62" fillId="0" borderId="28" xfId="2" applyFont="1" applyFill="1" applyBorder="1" applyAlignment="1">
      <alignment horizontal="left" vertical="center" wrapText="1"/>
    </xf>
    <xf numFmtId="0" fontId="50" fillId="0" borderId="29" xfId="3" applyNumberFormat="1" applyFont="1" applyFill="1" applyBorder="1" applyAlignment="1">
      <alignment vertical="center"/>
    </xf>
    <xf numFmtId="0" fontId="51" fillId="0" borderId="41" xfId="3" applyFont="1" applyFill="1" applyBorder="1" applyAlignment="1">
      <alignment vertical="center"/>
    </xf>
    <xf numFmtId="167" fontId="11" fillId="11" borderId="0" xfId="3" applyNumberFormat="1" applyFont="1" applyFill="1" applyBorder="1" applyAlignment="1">
      <alignment vertical="center"/>
    </xf>
    <xf numFmtId="0" fontId="41" fillId="11" borderId="23" xfId="3" applyFont="1" applyFill="1" applyBorder="1" applyAlignment="1">
      <alignment vertical="center"/>
    </xf>
    <xf numFmtId="0" fontId="4" fillId="8" borderId="6" xfId="2" applyFill="1" applyBorder="1" applyAlignment="1">
      <alignment vertical="center"/>
    </xf>
    <xf numFmtId="3" fontId="50" fillId="8" borderId="28" xfId="3" applyNumberFormat="1" applyFont="1" applyFill="1" applyBorder="1" applyAlignment="1">
      <alignment vertical="center" wrapText="1"/>
    </xf>
    <xf numFmtId="0" fontId="29" fillId="0" borderId="0" xfId="0" applyFont="1" applyAlignment="1">
      <alignment vertical="center"/>
    </xf>
    <xf numFmtId="0" fontId="25" fillId="0" borderId="0" xfId="3" applyFont="1" applyFill="1" applyBorder="1" applyAlignment="1">
      <alignment horizontal="left" vertical="center"/>
    </xf>
    <xf numFmtId="0" fontId="10" fillId="5" borderId="0" xfId="3" applyFont="1" applyFill="1" applyAlignment="1">
      <alignment horizontal="left" vertical="center" wrapText="1"/>
    </xf>
    <xf numFmtId="0" fontId="14" fillId="2" borderId="0" xfId="0" applyFont="1" applyFill="1" applyAlignment="1">
      <alignment horizontal="left" vertical="center" wrapText="1"/>
    </xf>
    <xf numFmtId="0" fontId="35" fillId="5" borderId="0" xfId="0" applyFont="1" applyFill="1" applyAlignment="1">
      <alignment vertical="center" wrapText="1"/>
    </xf>
    <xf numFmtId="0" fontId="43" fillId="2" borderId="0" xfId="3" applyFont="1" applyFill="1" applyBorder="1" applyAlignment="1">
      <alignment horizontal="left" vertical="center"/>
    </xf>
    <xf numFmtId="0" fontId="25" fillId="2" borderId="0" xfId="0" applyFont="1" applyFill="1" applyAlignment="1">
      <alignment horizontal="left" vertical="center" wrapText="1"/>
    </xf>
    <xf numFmtId="0" fontId="4" fillId="8" borderId="28" xfId="2" applyFill="1" applyBorder="1" applyAlignment="1">
      <alignment vertical="center" wrapText="1"/>
    </xf>
    <xf numFmtId="0" fontId="50" fillId="11" borderId="28" xfId="3" applyFont="1" applyFill="1" applyBorder="1" applyAlignment="1">
      <alignment vertical="center" wrapText="1"/>
    </xf>
    <xf numFmtId="168" fontId="50" fillId="8" borderId="28" xfId="1" applyNumberFormat="1" applyFont="1" applyFill="1" applyBorder="1" applyAlignment="1">
      <alignment vertical="center" wrapText="1"/>
    </xf>
    <xf numFmtId="168" fontId="50" fillId="8" borderId="29" xfId="1" applyNumberFormat="1" applyFont="1" applyFill="1" applyBorder="1" applyAlignment="1">
      <alignment vertical="center" wrapText="1"/>
    </xf>
    <xf numFmtId="169" fontId="50" fillId="8" borderId="28" xfId="1" applyNumberFormat="1" applyFont="1" applyFill="1" applyBorder="1" applyAlignment="1">
      <alignment vertical="center" wrapText="1"/>
    </xf>
    <xf numFmtId="0" fontId="42" fillId="6" borderId="28" xfId="3" applyFont="1" applyFill="1" applyBorder="1" applyAlignment="1">
      <alignment horizontal="left" vertical="center" wrapText="1"/>
    </xf>
    <xf numFmtId="3" fontId="50" fillId="8" borderId="29" xfId="3" applyNumberFormat="1" applyFont="1" applyFill="1" applyBorder="1" applyAlignment="1">
      <alignment vertical="center" wrapText="1"/>
    </xf>
    <xf numFmtId="0" fontId="14" fillId="5" borderId="0" xfId="3" applyFont="1" applyFill="1" applyAlignment="1">
      <alignment horizontal="left" vertical="center" wrapText="1"/>
    </xf>
    <xf numFmtId="0" fontId="61" fillId="2" borderId="0" xfId="0" applyFont="1" applyFill="1" applyBorder="1" applyAlignment="1">
      <alignment vertical="center"/>
    </xf>
    <xf numFmtId="0" fontId="42" fillId="0" borderId="0" xfId="0" applyFont="1" applyAlignment="1">
      <alignment vertical="center"/>
    </xf>
    <xf numFmtId="0" fontId="63" fillId="0" borderId="0" xfId="5" applyFont="1" applyAlignment="1">
      <alignment vertical="center"/>
    </xf>
    <xf numFmtId="0" fontId="42" fillId="0" borderId="0" xfId="0" applyFont="1" applyAlignment="1">
      <alignment vertical="center" wrapText="1"/>
    </xf>
    <xf numFmtId="165" fontId="42" fillId="0" borderId="0" xfId="1" applyFont="1" applyAlignment="1">
      <alignment vertical="center"/>
    </xf>
    <xf numFmtId="0" fontId="42" fillId="0" borderId="0" xfId="0" applyFont="1" applyAlignment="1">
      <alignment horizontal="left" vertical="center"/>
    </xf>
    <xf numFmtId="0" fontId="63" fillId="0" borderId="0" xfId="5" applyNumberFormat="1" applyFont="1" applyAlignment="1">
      <alignment vertical="center"/>
    </xf>
    <xf numFmtId="0" fontId="43" fillId="0" borderId="0" xfId="0" applyFont="1" applyAlignment="1">
      <alignment vertical="center"/>
    </xf>
    <xf numFmtId="0" fontId="58" fillId="0" borderId="36" xfId="0" applyFont="1" applyBorder="1" applyAlignment="1">
      <alignment vertical="center"/>
    </xf>
    <xf numFmtId="165" fontId="58" fillId="0" borderId="17" xfId="1" applyFont="1" applyBorder="1" applyAlignment="1">
      <alignment vertical="center"/>
    </xf>
    <xf numFmtId="0" fontId="42" fillId="0" borderId="44" xfId="0" applyFont="1" applyBorder="1" applyAlignment="1">
      <alignment vertical="center"/>
    </xf>
    <xf numFmtId="165" fontId="42" fillId="0" borderId="0" xfId="0" applyNumberFormat="1" applyFont="1" applyAlignment="1">
      <alignment vertical="center"/>
    </xf>
    <xf numFmtId="164" fontId="42" fillId="0" borderId="0" xfId="0" applyNumberFormat="1" applyFont="1" applyAlignment="1">
      <alignment vertical="center"/>
    </xf>
    <xf numFmtId="0" fontId="10" fillId="0" borderId="0" xfId="0" applyFont="1" applyFill="1"/>
    <xf numFmtId="0" fontId="42" fillId="5" borderId="0" xfId="0" applyFont="1" applyFill="1" applyAlignment="1">
      <alignment vertical="center"/>
    </xf>
    <xf numFmtId="0" fontId="42" fillId="5" borderId="0" xfId="0" applyFont="1" applyFill="1" applyAlignment="1">
      <alignment vertical="center" wrapText="1"/>
    </xf>
    <xf numFmtId="0" fontId="42" fillId="8" borderId="0" xfId="0" applyFont="1" applyFill="1" applyAlignment="1">
      <alignment vertical="center"/>
    </xf>
    <xf numFmtId="168" fontId="42" fillId="0" borderId="0" xfId="1" applyNumberFormat="1" applyFont="1" applyAlignment="1">
      <alignment vertical="center"/>
    </xf>
    <xf numFmtId="0" fontId="58" fillId="0" borderId="17" xfId="0" applyFont="1" applyBorder="1" applyAlignment="1">
      <alignment vertical="center"/>
    </xf>
    <xf numFmtId="165" fontId="58" fillId="0" borderId="37" xfId="1" applyFont="1" applyBorder="1" applyAlignment="1">
      <alignment vertical="center"/>
    </xf>
    <xf numFmtId="0" fontId="58" fillId="0" borderId="0" xfId="0" applyFont="1" applyBorder="1" applyAlignment="1">
      <alignment vertical="center"/>
    </xf>
    <xf numFmtId="165" fontId="58" fillId="0" borderId="0" xfId="1" applyFont="1" applyBorder="1" applyAlignment="1">
      <alignment vertical="center"/>
    </xf>
    <xf numFmtId="0" fontId="16" fillId="0" borderId="24" xfId="2" applyFont="1" applyFill="1" applyBorder="1" applyAlignment="1">
      <alignment vertical="center"/>
    </xf>
    <xf numFmtId="0" fontId="16" fillId="0" borderId="0" xfId="2" applyFont="1" applyFill="1" applyBorder="1" applyAlignment="1">
      <alignment vertical="center"/>
    </xf>
    <xf numFmtId="0" fontId="16" fillId="0" borderId="25" xfId="2" applyFont="1" applyFill="1" applyBorder="1" applyAlignment="1">
      <alignment vertical="center"/>
    </xf>
    <xf numFmtId="0" fontId="28" fillId="0" borderId="25" xfId="2" applyFont="1" applyFill="1" applyBorder="1" applyAlignment="1">
      <alignment vertical="center"/>
    </xf>
    <xf numFmtId="0" fontId="0" fillId="11" borderId="0" xfId="0" applyFill="1"/>
    <xf numFmtId="0" fontId="74" fillId="0" borderId="0" xfId="0" applyFont="1"/>
    <xf numFmtId="0" fontId="74" fillId="0" borderId="0" xfId="0" applyFont="1" applyAlignment="1">
      <alignment vertical="center"/>
    </xf>
    <xf numFmtId="0" fontId="74" fillId="0" borderId="0" xfId="0" applyFont="1" applyFill="1" applyAlignment="1">
      <alignment vertical="center"/>
    </xf>
    <xf numFmtId="168" fontId="74" fillId="0" borderId="0" xfId="1" applyNumberFormat="1" applyFont="1" applyFill="1" applyAlignment="1">
      <alignment vertical="center"/>
    </xf>
    <xf numFmtId="0" fontId="74" fillId="0" borderId="0" xfId="0" applyFont="1" applyFill="1" applyAlignment="1">
      <alignment horizontal="left" vertical="center"/>
    </xf>
    <xf numFmtId="0" fontId="0" fillId="12" borderId="0" xfId="0" applyFill="1"/>
    <xf numFmtId="168" fontId="0" fillId="0" borderId="0" xfId="1" applyNumberFormat="1" applyFont="1"/>
    <xf numFmtId="9" fontId="0" fillId="0" borderId="0" xfId="6" applyFont="1"/>
    <xf numFmtId="3" fontId="75" fillId="0" borderId="0" xfId="0" applyNumberFormat="1" applyFont="1"/>
    <xf numFmtId="3" fontId="4" fillId="8" borderId="28" xfId="2" applyNumberFormat="1" applyFill="1" applyBorder="1" applyAlignment="1">
      <alignment vertical="center" wrapText="1"/>
    </xf>
    <xf numFmtId="165" fontId="50" fillId="8" borderId="28" xfId="1" applyFont="1" applyFill="1" applyBorder="1" applyAlignment="1">
      <alignment vertical="center" wrapText="1"/>
    </xf>
    <xf numFmtId="0" fontId="42" fillId="6" borderId="28" xfId="3" applyFont="1" applyFill="1" applyBorder="1" applyAlignment="1">
      <alignment horizontal="left" vertical="center" wrapText="1"/>
    </xf>
    <xf numFmtId="166" fontId="33" fillId="8" borderId="0" xfId="2" applyNumberFormat="1" applyFont="1" applyFill="1" applyBorder="1" applyAlignment="1">
      <alignment vertical="center"/>
    </xf>
    <xf numFmtId="0" fontId="25" fillId="6" borderId="0" xfId="3" applyFont="1" applyFill="1" applyBorder="1" applyAlignment="1">
      <alignment horizontal="left" vertical="center" wrapText="1"/>
    </xf>
    <xf numFmtId="9" fontId="50" fillId="13" borderId="28" xfId="6" applyFont="1" applyFill="1" applyBorder="1" applyAlignment="1">
      <alignment vertical="center" wrapText="1"/>
    </xf>
    <xf numFmtId="165" fontId="50" fillId="8" borderId="29" xfId="1" applyFont="1" applyFill="1" applyBorder="1" applyAlignment="1">
      <alignment vertical="center" wrapText="1"/>
    </xf>
    <xf numFmtId="0" fontId="42" fillId="6" borderId="28" xfId="3" applyFont="1" applyFill="1" applyBorder="1" applyAlignment="1">
      <alignment vertical="center" wrapText="1"/>
    </xf>
    <xf numFmtId="0" fontId="25" fillId="0" borderId="0" xfId="3" applyFont="1" applyFill="1" applyBorder="1" applyAlignment="1">
      <alignment horizontal="left" vertical="center"/>
    </xf>
    <xf numFmtId="0" fontId="16" fillId="5" borderId="24" xfId="2" applyFont="1" applyFill="1" applyBorder="1" applyAlignment="1">
      <alignment horizontal="center" vertical="center"/>
    </xf>
    <xf numFmtId="0" fontId="16" fillId="5" borderId="0" xfId="2" applyFont="1" applyFill="1" applyBorder="1" applyAlignment="1">
      <alignment horizontal="center" vertical="center"/>
    </xf>
    <xf numFmtId="0" fontId="16" fillId="5" borderId="25" xfId="2" applyFont="1" applyFill="1" applyBorder="1" applyAlignment="1">
      <alignment horizontal="center" vertical="center"/>
    </xf>
    <xf numFmtId="0" fontId="28" fillId="2" borderId="25" xfId="2" applyFont="1" applyFill="1" applyBorder="1" applyAlignment="1">
      <alignment horizontal="center" vertical="center"/>
    </xf>
    <xf numFmtId="0" fontId="25" fillId="0" borderId="0" xfId="3" applyNumberFormat="1" applyFont="1" applyFill="1" applyAlignment="1">
      <alignment horizontal="left" vertical="center"/>
    </xf>
    <xf numFmtId="0" fontId="28" fillId="2" borderId="4" xfId="2" applyFont="1" applyFill="1" applyBorder="1" applyAlignment="1">
      <alignment horizontal="center"/>
    </xf>
    <xf numFmtId="0" fontId="29" fillId="0" borderId="22" xfId="0" applyFont="1" applyBorder="1" applyAlignment="1">
      <alignment vertical="center"/>
    </xf>
    <xf numFmtId="0" fontId="29" fillId="0" borderId="0" xfId="0" applyFont="1" applyAlignment="1">
      <alignment vertical="center"/>
    </xf>
    <xf numFmtId="0" fontId="15" fillId="5" borderId="0" xfId="2" applyFont="1" applyFill="1" applyBorder="1" applyAlignment="1">
      <alignment vertical="center" wrapText="1"/>
    </xf>
    <xf numFmtId="0" fontId="11" fillId="2" borderId="0" xfId="3" applyFont="1" applyFill="1" applyBorder="1" applyAlignment="1">
      <alignment horizontal="left" vertical="center" wrapText="1" indent="2"/>
    </xf>
    <xf numFmtId="0" fontId="12" fillId="2" borderId="0" xfId="3" applyFont="1" applyFill="1" applyBorder="1" applyAlignment="1">
      <alignment vertical="center" wrapText="1"/>
    </xf>
    <xf numFmtId="0" fontId="16" fillId="5" borderId="0" xfId="2" applyFont="1" applyFill="1" applyAlignment="1">
      <alignment horizontal="center"/>
    </xf>
    <xf numFmtId="0" fontId="16" fillId="5" borderId="19" xfId="2" applyFont="1" applyFill="1" applyBorder="1" applyAlignment="1">
      <alignment horizontal="center"/>
    </xf>
    <xf numFmtId="0" fontId="26" fillId="4" borderId="34" xfId="3" applyFont="1" applyFill="1" applyBorder="1" applyAlignment="1">
      <alignment horizontal="left" vertical="center" wrapText="1"/>
    </xf>
    <xf numFmtId="0" fontId="26" fillId="4" borderId="0" xfId="3" applyFont="1" applyFill="1" applyBorder="1" applyAlignment="1">
      <alignment horizontal="left" vertical="center" wrapText="1"/>
    </xf>
    <xf numFmtId="0" fontId="26" fillId="4" borderId="32" xfId="3" applyFont="1" applyFill="1" applyBorder="1" applyAlignment="1">
      <alignment horizontal="left" vertical="center" wrapText="1"/>
    </xf>
    <xf numFmtId="0" fontId="26" fillId="4" borderId="23" xfId="3" applyFont="1" applyFill="1" applyBorder="1" applyAlignment="1">
      <alignment horizontal="left" vertical="center" wrapText="1"/>
    </xf>
    <xf numFmtId="0" fontId="15" fillId="5" borderId="0" xfId="2" applyFont="1" applyFill="1" applyBorder="1" applyAlignment="1">
      <alignment vertical="center"/>
    </xf>
    <xf numFmtId="0" fontId="14" fillId="5" borderId="0" xfId="3" applyFont="1" applyFill="1" applyBorder="1" applyAlignment="1">
      <alignment horizontal="left" vertical="center" wrapText="1" indent="3"/>
    </xf>
    <xf numFmtId="0" fontId="25" fillId="5" borderId="0" xfId="3" applyFont="1" applyFill="1" applyBorder="1" applyAlignment="1">
      <alignment horizontal="left" vertical="center" wrapText="1" indent="3"/>
    </xf>
    <xf numFmtId="0" fontId="25" fillId="5" borderId="0" xfId="3" applyFont="1" applyFill="1" applyBorder="1" applyAlignment="1">
      <alignment vertical="center" wrapText="1"/>
    </xf>
    <xf numFmtId="0" fontId="29" fillId="0" borderId="0" xfId="0" applyFont="1" applyFill="1" applyBorder="1" applyAlignment="1">
      <alignment vertical="center"/>
    </xf>
    <xf numFmtId="0" fontId="28" fillId="0" borderId="0" xfId="2" applyFont="1" applyFill="1" applyBorder="1" applyAlignment="1">
      <alignment horizontal="center" vertical="center"/>
    </xf>
    <xf numFmtId="0" fontId="28" fillId="2" borderId="20" xfId="2" applyFont="1" applyFill="1" applyBorder="1" applyAlignment="1">
      <alignment horizontal="center"/>
    </xf>
    <xf numFmtId="0" fontId="28" fillId="2" borderId="18" xfId="2" applyFont="1" applyFill="1" applyBorder="1" applyAlignment="1">
      <alignment horizontal="center"/>
    </xf>
    <xf numFmtId="0" fontId="21" fillId="2" borderId="0" xfId="2" applyFont="1" applyFill="1"/>
    <xf numFmtId="0" fontId="37" fillId="2" borderId="0" xfId="2" applyFont="1" applyFill="1"/>
    <xf numFmtId="0" fontId="16" fillId="5" borderId="24" xfId="2" applyFont="1" applyFill="1" applyBorder="1" applyAlignment="1">
      <alignment horizontal="center"/>
    </xf>
    <xf numFmtId="3" fontId="50" fillId="8" borderId="28" xfId="3" applyNumberFormat="1" applyFont="1" applyFill="1" applyBorder="1" applyAlignment="1">
      <alignment horizontal="right" vertical="center" wrapText="1"/>
    </xf>
    <xf numFmtId="0" fontId="42" fillId="6" borderId="28" xfId="3" applyFont="1" applyFill="1" applyBorder="1" applyAlignment="1">
      <alignment horizontal="left" vertical="center" wrapText="1"/>
    </xf>
    <xf numFmtId="0" fontId="42" fillId="6" borderId="29" xfId="3" applyFont="1" applyFill="1" applyBorder="1" applyAlignment="1">
      <alignment horizontal="left" vertical="center" wrapText="1"/>
    </xf>
    <xf numFmtId="0" fontId="50" fillId="8" borderId="28" xfId="3" applyFont="1" applyFill="1" applyBorder="1" applyAlignment="1">
      <alignment horizontal="left" vertical="center" wrapText="1"/>
    </xf>
    <xf numFmtId="0" fontId="16" fillId="5" borderId="0" xfId="2" applyFont="1" applyFill="1" applyBorder="1" applyAlignment="1">
      <alignment horizontal="center"/>
    </xf>
    <xf numFmtId="0" fontId="28" fillId="2" borderId="0" xfId="2" applyFont="1" applyFill="1" applyBorder="1" applyAlignment="1">
      <alignment horizontal="center"/>
    </xf>
    <xf numFmtId="0" fontId="13" fillId="5" borderId="2" xfId="3" applyFont="1" applyFill="1" applyBorder="1" applyAlignment="1">
      <alignment vertical="center"/>
    </xf>
    <xf numFmtId="0" fontId="39" fillId="2" borderId="17" xfId="3" applyFont="1" applyFill="1" applyBorder="1" applyAlignment="1">
      <alignment horizontal="left" vertical="center"/>
    </xf>
    <xf numFmtId="0" fontId="25" fillId="0" borderId="0" xfId="3" applyFont="1" applyFill="1" applyBorder="1" applyAlignment="1">
      <alignment horizontal="left" vertical="center"/>
    </xf>
    <xf numFmtId="0" fontId="14" fillId="2" borderId="0" xfId="0" applyFont="1" applyFill="1" applyAlignment="1">
      <alignment horizontal="left" vertical="center" wrapText="1"/>
    </xf>
    <xf numFmtId="0" fontId="43" fillId="2" borderId="0" xfId="0" applyFont="1" applyFill="1" applyAlignment="1">
      <alignment horizontal="left" vertical="center"/>
    </xf>
    <xf numFmtId="0" fontId="43" fillId="8" borderId="5" xfId="2" applyFont="1" applyFill="1" applyBorder="1" applyAlignment="1">
      <alignment horizontal="left" vertical="center" wrapText="1"/>
    </xf>
    <xf numFmtId="0" fontId="10" fillId="5" borderId="0" xfId="3" applyFont="1" applyFill="1" applyAlignment="1">
      <alignment horizontal="left" vertical="center" wrapText="1"/>
    </xf>
    <xf numFmtId="0" fontId="62" fillId="0" borderId="0" xfId="2" applyFont="1" applyFill="1" applyBorder="1" applyAlignment="1">
      <alignment horizontal="left" vertical="center"/>
    </xf>
    <xf numFmtId="0" fontId="62" fillId="2" borderId="5" xfId="2" applyFont="1" applyFill="1" applyBorder="1" applyAlignment="1">
      <alignment horizontal="left" vertical="center" wrapText="1"/>
    </xf>
    <xf numFmtId="0" fontId="62" fillId="2" borderId="0" xfId="2" applyFont="1" applyFill="1" applyBorder="1" applyAlignment="1">
      <alignment horizontal="left" vertical="center" wrapText="1"/>
    </xf>
    <xf numFmtId="0" fontId="52" fillId="2" borderId="0" xfId="2" applyFont="1" applyFill="1" applyAlignment="1">
      <alignment vertical="center"/>
    </xf>
    <xf numFmtId="0" fontId="66" fillId="2" borderId="0" xfId="2" applyFont="1" applyFill="1" applyAlignment="1">
      <alignment vertical="center"/>
    </xf>
    <xf numFmtId="0" fontId="64" fillId="2" borderId="0" xfId="0" applyFont="1" applyFill="1" applyAlignment="1">
      <alignment vertical="center" wrapText="1"/>
    </xf>
    <xf numFmtId="0" fontId="37" fillId="2" borderId="0" xfId="2" applyFont="1" applyFill="1" applyAlignment="1">
      <alignment vertical="center"/>
    </xf>
    <xf numFmtId="0" fontId="35" fillId="5" borderId="0" xfId="0" applyFont="1" applyFill="1" applyAlignment="1">
      <alignment vertical="center" wrapText="1"/>
    </xf>
    <xf numFmtId="0" fontId="25" fillId="2" borderId="0" xfId="0" applyFont="1" applyFill="1" applyAlignment="1">
      <alignment horizontal="left" vertical="center" wrapText="1"/>
    </xf>
    <xf numFmtId="0" fontId="14" fillId="5" borderId="0" xfId="3" applyFont="1" applyFill="1" applyAlignment="1">
      <alignment horizontal="left" vertical="center" wrapText="1"/>
    </xf>
    <xf numFmtId="0" fontId="16" fillId="5" borderId="19" xfId="2" applyFont="1" applyFill="1" applyBorder="1" applyAlignment="1">
      <alignment horizontal="center" vertical="center"/>
    </xf>
    <xf numFmtId="0" fontId="28" fillId="2" borderId="25" xfId="2" applyFont="1" applyFill="1" applyBorder="1" applyAlignment="1">
      <alignment horizontal="center" vertical="center"/>
    </xf>
    <xf numFmtId="0" fontId="13" fillId="2" borderId="0" xfId="3" applyFont="1" applyFill="1" applyBorder="1" applyAlignment="1">
      <alignment vertical="center"/>
    </xf>
    <xf numFmtId="0" fontId="62" fillId="8" borderId="0" xfId="2" applyFont="1" applyFill="1" applyBorder="1" applyAlignment="1">
      <alignment horizontal="left" vertical="center" wrapText="1"/>
    </xf>
    <xf numFmtId="0" fontId="62" fillId="8" borderId="5" xfId="2" applyFont="1" applyFill="1" applyBorder="1" applyAlignment="1">
      <alignment horizontal="left" vertical="center" wrapText="1"/>
    </xf>
    <xf numFmtId="0" fontId="16" fillId="5" borderId="24" xfId="2" applyFont="1" applyFill="1" applyBorder="1" applyAlignment="1">
      <alignment horizontal="center" vertical="center"/>
    </xf>
    <xf numFmtId="0" fontId="43" fillId="2" borderId="0" xfId="3" applyFont="1" applyFill="1" applyBorder="1" applyAlignment="1">
      <alignment horizontal="left" vertical="center"/>
    </xf>
    <xf numFmtId="168" fontId="4" fillId="0" borderId="0" xfId="2" applyNumberFormat="1" applyFill="1" applyAlignment="1">
      <alignment horizontal="left" vertical="center"/>
    </xf>
    <xf numFmtId="168" fontId="10" fillId="0" borderId="0" xfId="1" applyNumberFormat="1" applyFont="1" applyFill="1" applyAlignment="1">
      <alignment horizontal="left" vertical="center"/>
    </xf>
    <xf numFmtId="165" fontId="10" fillId="0" borderId="0" xfId="1" applyFont="1" applyFill="1" applyAlignment="1">
      <alignment horizontal="left" vertical="center"/>
    </xf>
  </cellXfs>
  <cellStyles count="7">
    <cellStyle name="Hyperlink 2" xfId="4" xr:uid="{00000000-0005-0000-0000-000001000000}"/>
    <cellStyle name="Lien hypertexte" xfId="2" builtinId="8"/>
    <cellStyle name="Milliers" xfId="1" builtinId="3"/>
    <cellStyle name="Normal" xfId="0" builtinId="0"/>
    <cellStyle name="Normal 2" xfId="3" xr:uid="{00000000-0005-0000-0000-000004000000}"/>
    <cellStyle name="Pourcentage" xfId="6" builtinId="5"/>
    <cellStyle name="Texte explicatif" xfId="5" builtinId="53"/>
  </cellStyles>
  <dxfs count="108">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numFmt numFmtId="168" formatCode="_ * #,##0_ ;_ * \-#,##0_ ;_ * &quot;-&quot;??_ ;_ @_ "/>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b val="0"/>
        <i val="0"/>
        <strike val="0"/>
        <condense val="0"/>
        <extend val="0"/>
        <outline val="0"/>
        <shadow val="0"/>
        <u val="none"/>
        <vertAlign val="baseline"/>
        <sz val="10.5"/>
        <color theme="1"/>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numFmt numFmtId="0" formatCode="General"/>
      <alignment vertical="bottom" textRotation="0" wrapText="1" indent="0" justifyLastLine="0" shrinkToFit="0" readingOrder="0"/>
    </dxf>
    <dxf>
      <numFmt numFmtId="0" formatCode="General"/>
      <alignment horizontal="general" vertical="bottom" textRotation="0" wrapText="1" indent="0" justifyLastLine="0" shrinkToFit="0" readingOrder="0"/>
    </dxf>
    <dxf>
      <numFmt numFmtId="30" formatCode="@"/>
      <alignment vertical="bottom" textRotation="0" wrapText="1" indent="0" justifyLastLine="0" shrinkToFit="0" readingOrder="0"/>
    </dxf>
    <dxf>
      <alignment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30" formatCode="@"/>
      <alignment horizontal="left"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scheme val="none"/>
      </font>
      <fill>
        <patternFill patternType="solid">
          <fgColor theme="4"/>
          <bgColor theme="4"/>
        </patternFill>
      </fill>
      <alignment horizontal="general" vertical="bottom" textRotation="0" wrapText="0"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scheme val="none"/>
      </font>
      <alignment textRotation="0" wrapText="0" indent="0" justifyLastLine="0" shrinkToFit="0" readingOrder="0"/>
    </dxf>
    <dxf>
      <font>
        <b val="0"/>
        <i val="0"/>
        <strike val="0"/>
        <condense val="0"/>
        <extend val="0"/>
        <outline val="0"/>
        <shadow val="0"/>
        <u val="none"/>
        <vertAlign val="baseline"/>
        <sz val="10.5"/>
        <color theme="1"/>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fill>
        <patternFill patternType="none">
          <fgColor indexed="64"/>
          <bgColor auto="1"/>
        </patternFill>
      </fill>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vertAlign val="baseline"/>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sz val="12"/>
        <name val="Franklin Gothic Book"/>
        <family val="2"/>
        <scheme val="none"/>
      </font>
      <fill>
        <patternFill patternType="none">
          <fgColor indexed="64"/>
          <bgColor indexed="65"/>
        </patternFill>
      </fill>
      <alignment horizontal="left" vertical="center" textRotation="0" wrapText="0" indent="0" justifyLastLine="0" shrinkToFit="0" readingOrder="0"/>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3" defaultTableStyle="TableStyleMedium2" defaultPivotStyle="PivotStyleLight16">
    <tableStyle name="EITI Table" pivot="0" count="0" xr9:uid="{1E105F24-99F8-43C5-BDF9-D6A753A24FA2}"/>
    <tableStyle name="EITI Table 2" pivot="0" count="3" xr9:uid="{75225649-1FD3-452E-B344-3C5F7BA5401C}">
      <tableStyleElement type="headerRow" dxfId="107"/>
      <tableStyleElement type="firstRowStripe" dxfId="106"/>
      <tableStyleElement type="secondRowStripe" dxfId="105"/>
    </tableStyle>
    <tableStyle name="EITI Table 3" pivot="0" count="3" xr9:uid="{75225649-1FD3-452E-B344-3C5F7BA5401C}">
      <tableStyleElement type="headerRow" dxfId="104"/>
      <tableStyleElement type="firstRowStripe" dxfId="103"/>
      <tableStyleElement type="secondRowStripe" dxfId="102"/>
    </tableStyle>
  </tableStyles>
  <colors>
    <mruColors>
      <color rgb="FF0076AF"/>
      <color rgb="FFF6A70A"/>
      <color rgb="FFF2F2F2"/>
      <color rgb="FFD9D9D9"/>
      <color rgb="FFF0D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4</xdr:row>
      <xdr:rowOff>183252</xdr:rowOff>
    </xdr:to>
    <xdr:pic>
      <xdr:nvPicPr>
        <xdr:cNvPr id="7" name="Picture 6" descr="https://eiti.org/sites/default/files/styles/img-narrow/public/inline/logo_gradient_-_under.png?itok=F8fw0Tyz">
          <a:extLst>
            <a:ext uri="{FF2B5EF4-FFF2-40B4-BE49-F238E27FC236}">
              <a16:creationId xmlns:a16="http://schemas.microsoft.com/office/drawing/2014/main" id="{61640C93-182B-4D91-B8CE-534A3A65E72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77813" y="0"/>
          <a:ext cx="1736679" cy="994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45017</xdr:rowOff>
    </xdr:from>
    <xdr:to>
      <xdr:col>7</xdr:col>
      <xdr:colOff>0</xdr:colOff>
      <xdr:row>5</xdr:row>
      <xdr:rowOff>99390</xdr:rowOff>
    </xdr:to>
    <xdr:grpSp>
      <xdr:nvGrpSpPr>
        <xdr:cNvPr id="8" name="Group 7">
          <a:extLst>
            <a:ext uri="{FF2B5EF4-FFF2-40B4-BE49-F238E27FC236}">
              <a16:creationId xmlns:a16="http://schemas.microsoft.com/office/drawing/2014/main" id="{ED1E856C-C8D8-4A69-9BD1-D9667437E682}"/>
            </a:ext>
          </a:extLst>
        </xdr:cNvPr>
        <xdr:cNvGrpSpPr>
          <a:grpSpLocks/>
        </xdr:cNvGrpSpPr>
      </xdr:nvGrpSpPr>
      <xdr:grpSpPr bwMode="auto">
        <a:xfrm flipV="1">
          <a:off x="272143" y="1065553"/>
          <a:ext cx="13498286" cy="54373"/>
          <a:chOff x="1134" y="1904"/>
          <a:chExt cx="9546" cy="181"/>
        </a:xfrm>
      </xdr:grpSpPr>
      <xdr:sp macro="" textlink="">
        <xdr:nvSpPr>
          <xdr:cNvPr id="9" name="Rectangle 8">
            <a:extLst>
              <a:ext uri="{FF2B5EF4-FFF2-40B4-BE49-F238E27FC236}">
                <a16:creationId xmlns:a16="http://schemas.microsoft.com/office/drawing/2014/main" id="{2E72EF97-04EB-4C69-ABDD-AD665FD2B8B4}"/>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DAFE90F5-9E8A-48BC-9FC0-B1BC9C9EF2E3}"/>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826F2BEA-D9F9-4706-8913-3B37C0F9E61C}"/>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616F3F3E-32D9-4E9F-9875-9C4ACC925326}"/>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632467AE-B8EF-479C-8ABE-E4B87B75128D}"/>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09223E0-7FAC-46F2-99E3-1A136AC46D0D}"/>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408FDE80-9D68-4E68-9BC4-E67C1A9B1C75}"/>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9" name="Rectangle 18">
            <a:extLst>
              <a:ext uri="{FF2B5EF4-FFF2-40B4-BE49-F238E27FC236}">
                <a16:creationId xmlns:a16="http://schemas.microsoft.com/office/drawing/2014/main" id="{15D8932D-D2E1-47D4-A300-482A260DD3D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200024</xdr:rowOff>
    </xdr:from>
    <xdr:to>
      <xdr:col>7</xdr:col>
      <xdr:colOff>0</xdr:colOff>
      <xdr:row>5</xdr:row>
      <xdr:rowOff>200024</xdr:rowOff>
    </xdr:to>
    <xdr:grpSp>
      <xdr:nvGrpSpPr>
        <xdr:cNvPr id="3" name="Group 2">
          <a:extLst>
            <a:ext uri="{FF2B5EF4-FFF2-40B4-BE49-F238E27FC236}">
              <a16:creationId xmlns:a16="http://schemas.microsoft.com/office/drawing/2014/main" id="{C65A8299-B3EA-458C-8DE3-6AF5BE52D529}"/>
            </a:ext>
          </a:extLst>
        </xdr:cNvPr>
        <xdr:cNvGrpSpPr>
          <a:grpSpLocks/>
        </xdr:cNvGrpSpPr>
      </xdr:nvGrpSpPr>
      <xdr:grpSpPr bwMode="auto">
        <a:xfrm>
          <a:off x="279400" y="0"/>
          <a:ext cx="13271500" cy="0"/>
          <a:chOff x="1133" y="1230"/>
          <a:chExt cx="8460" cy="208"/>
        </a:xfrm>
      </xdr:grpSpPr>
      <xdr:sp macro="" textlink="">
        <xdr:nvSpPr>
          <xdr:cNvPr id="4" name="Rektangel 2">
            <a:extLst>
              <a:ext uri="{FF2B5EF4-FFF2-40B4-BE49-F238E27FC236}">
                <a16:creationId xmlns:a16="http://schemas.microsoft.com/office/drawing/2014/main" id="{A533F3F1-6CF8-4E74-A2A8-CF7F1527F089}"/>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E2275F57-1341-4AA4-AA80-F9B361BC26D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200024</xdr:rowOff>
    </xdr:from>
    <xdr:to>
      <xdr:col>8</xdr:col>
      <xdr:colOff>0</xdr:colOff>
      <xdr:row>5</xdr:row>
      <xdr:rowOff>200024</xdr:rowOff>
    </xdr:to>
    <xdr:grpSp>
      <xdr:nvGrpSpPr>
        <xdr:cNvPr id="3" name="Group 2">
          <a:extLst>
            <a:ext uri="{FF2B5EF4-FFF2-40B4-BE49-F238E27FC236}">
              <a16:creationId xmlns:a16="http://schemas.microsoft.com/office/drawing/2014/main" id="{327F5133-DAE1-49FE-BA13-854C2168A81B}"/>
            </a:ext>
          </a:extLst>
        </xdr:cNvPr>
        <xdr:cNvGrpSpPr>
          <a:grpSpLocks/>
        </xdr:cNvGrpSpPr>
      </xdr:nvGrpSpPr>
      <xdr:grpSpPr bwMode="auto">
        <a:xfrm>
          <a:off x="268941" y="0"/>
          <a:ext cx="16450235" cy="0"/>
          <a:chOff x="1133" y="1230"/>
          <a:chExt cx="8460" cy="208"/>
        </a:xfrm>
      </xdr:grpSpPr>
      <xdr:sp macro="" textlink="">
        <xdr:nvSpPr>
          <xdr:cNvPr id="4" name="Rektangel 2">
            <a:extLst>
              <a:ext uri="{FF2B5EF4-FFF2-40B4-BE49-F238E27FC236}">
                <a16:creationId xmlns:a16="http://schemas.microsoft.com/office/drawing/2014/main" id="{0C52EB97-EF20-49FD-ABE0-FDCD3013BCE0}"/>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0AC24B51-FA8F-4143-89F4-000FFE854C18}"/>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266699</xdr:colOff>
      <xdr:row>4</xdr:row>
      <xdr:rowOff>200024</xdr:rowOff>
    </xdr:from>
    <xdr:to>
      <xdr:col>4</xdr:col>
      <xdr:colOff>2285999</xdr:colOff>
      <xdr:row>6</xdr:row>
      <xdr:rowOff>0</xdr:rowOff>
    </xdr:to>
    <xdr:grpSp>
      <xdr:nvGrpSpPr>
        <xdr:cNvPr id="3" name="Group 2">
          <a:extLst>
            <a:ext uri="{FF2B5EF4-FFF2-40B4-BE49-F238E27FC236}">
              <a16:creationId xmlns:a16="http://schemas.microsoft.com/office/drawing/2014/main" id="{8C2159D8-7352-4E2D-A5BF-AE8DA13A5427}"/>
            </a:ext>
          </a:extLst>
        </xdr:cNvPr>
        <xdr:cNvGrpSpPr>
          <a:grpSpLocks/>
        </xdr:cNvGrpSpPr>
      </xdr:nvGrpSpPr>
      <xdr:grpSpPr bwMode="auto">
        <a:xfrm>
          <a:off x="266699" y="0"/>
          <a:ext cx="9870701" cy="0"/>
          <a:chOff x="1133" y="1230"/>
          <a:chExt cx="8460" cy="208"/>
        </a:xfrm>
      </xdr:grpSpPr>
      <xdr:sp macro="" textlink="">
        <xdr:nvSpPr>
          <xdr:cNvPr id="4" name="Rektangel 2">
            <a:extLst>
              <a:ext uri="{FF2B5EF4-FFF2-40B4-BE49-F238E27FC236}">
                <a16:creationId xmlns:a16="http://schemas.microsoft.com/office/drawing/2014/main" id="{07BB548C-1AB7-47DF-867C-650435759919}"/>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9959B6CB-7FEE-4CD1-9F79-0BEC2E07616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200025" y="1019174"/>
          <a:ext cx="20754975" cy="238126"/>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9788</xdr:colOff>
      <xdr:row>75</xdr:row>
      <xdr:rowOff>149266</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225135</xdr:colOff>
      <xdr:row>6</xdr:row>
      <xdr:rowOff>0</xdr:rowOff>
    </xdr:from>
    <xdr:to>
      <xdr:col>11</xdr:col>
      <xdr:colOff>-1</xdr:colOff>
      <xdr:row>7</xdr:row>
      <xdr:rowOff>0</xdr:rowOff>
    </xdr:to>
    <xdr:grpSp>
      <xdr:nvGrpSpPr>
        <xdr:cNvPr id="7" name="Group 6">
          <a:extLst>
            <a:ext uri="{FF2B5EF4-FFF2-40B4-BE49-F238E27FC236}">
              <a16:creationId xmlns:a16="http://schemas.microsoft.com/office/drawing/2014/main" id="{0EBC606C-1012-4AF4-B8D7-C4D12538854A}"/>
            </a:ext>
          </a:extLst>
        </xdr:cNvPr>
        <xdr:cNvGrpSpPr>
          <a:grpSpLocks/>
        </xdr:cNvGrpSpPr>
      </xdr:nvGrpSpPr>
      <xdr:grpSpPr bwMode="auto">
        <a:xfrm>
          <a:off x="482310" y="0"/>
          <a:ext cx="14557664" cy="0"/>
          <a:chOff x="1133" y="1230"/>
          <a:chExt cx="8460" cy="208"/>
        </a:xfrm>
      </xdr:grpSpPr>
      <xdr:sp macro="" textlink="">
        <xdr:nvSpPr>
          <xdr:cNvPr id="8" name="Rektangel 2">
            <a:extLst>
              <a:ext uri="{FF2B5EF4-FFF2-40B4-BE49-F238E27FC236}">
                <a16:creationId xmlns:a16="http://schemas.microsoft.com/office/drawing/2014/main" id="{F504947F-A219-4670-B0A7-4DD0C31B3FD2}"/>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9" name="Rektangel 3">
            <a:extLst>
              <a:ext uri="{FF2B5EF4-FFF2-40B4-BE49-F238E27FC236}">
                <a16:creationId xmlns:a16="http://schemas.microsoft.com/office/drawing/2014/main" id="{EA8A0DCC-456C-48EA-A445-D1CA27EE7AD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3</xdr:row>
      <xdr:rowOff>304800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14</xdr:row>
      <xdr:rowOff>304800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53</xdr:row>
      <xdr:rowOff>304800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d.eiti.org/Shared%20Documents/Not%20country-specific/Summary%20Data/2.0%20Summary%20data%20up-to-date%20template/Summary%20Data%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r65/Downloads/SD/2.0/Summary%20Data%202.0%20data%20validation%20french%20transl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Summary Data 2.0"/>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3 - Reporting entities"/>
    </sheetNames>
    <sheetDataSet>
      <sheetData sheetId="0" refreshError="1"/>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Companies" displayName="Companies" ref="B42:I67" totalsRowShown="0" headerRowDxfId="101" dataDxfId="100" tableBorderDxfId="99" headerRowCellStyle="Normal 2">
  <autoFilter ref="B42:I67" xr:uid="{00000000-0009-0000-0100-000009000000}"/>
  <tableColumns count="8">
    <tableColumn id="1" xr3:uid="{00000000-0010-0000-0000-000001000000}" name="Nom complet de l’entreprise" dataDxfId="98"/>
    <tableColumn id="7" xr3:uid="{808AAC1E-1D33-4EC8-B148-4FFBA7D63DC5}" name="Type d'entreprise" dataDxfId="97" dataCellStyle="Normal 2"/>
    <tableColumn id="2" xr3:uid="{00000000-0010-0000-0000-000002000000}" name="Identifiant de l’entreprise" dataDxfId="96"/>
    <tableColumn id="5" xr3:uid="{00000000-0010-0000-0000-000005000000}" name="Secteur" dataDxfId="95" dataCellStyle="Normal 2"/>
    <tableColumn id="3" xr3:uid="{00000000-0010-0000-0000-000003000000}" name="Matières premières (séparation par virgule)" dataDxfId="94" dataCellStyle="Normal 2"/>
    <tableColumn id="4" xr3:uid="{00000000-0010-0000-0000-000004000000}" name="Cotation boursière ou site Internet d’entreprise " dataDxfId="93"/>
    <tableColumn id="8" xr3:uid="{22462830-EB9B-4EA7-8DF6-E0AD5C287116}" name="Rapport financier audité (si indisponible, bilan comptable ou flux de trésorerie…)" dataDxfId="92"/>
    <tableColumn id="6" xr3:uid="{00000000-0010-0000-0000-000006000000}" name="Rapport de paiements à l’État" dataDxfId="91"/>
  </tableColumns>
  <tableStyleInfo name="EITI Tab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6_GFS_codes_classification" displayName="Table6_GFS_codes_classification" ref="S2:Y30" totalsRowShown="0" headerRowDxfId="37" dataDxfId="36">
  <autoFilter ref="S2:Y30" xr:uid="{00000000-0009-0000-0100-000007000000}"/>
  <tableColumns count="7">
    <tableColumn id="4" xr3:uid="{00000000-0010-0000-0A00-000004000000}" name="Combiné" dataDxfId="35"/>
    <tableColumn id="1" xr3:uid="{00000000-0010-0000-0A00-000001000000}" name="Codes GFS des flux de revenus issus des entreprises extractives" dataDxfId="34"/>
    <tableColumn id="2" xr3:uid="{00000000-0010-0000-0A00-000002000000}" name="Code GFS" dataDxfId="33"/>
    <tableColumn id="5" xr3:uid="{00000000-0010-0000-0A00-000005000000}" name="GFS Niveau 1" dataDxfId="32"/>
    <tableColumn id="6" xr3:uid="{00000000-0010-0000-0A00-000006000000}" name="GFS Niveau 2" dataDxfId="31"/>
    <tableColumn id="7" xr3:uid="{00000000-0010-0000-0A00-000007000000}" name="GFS Niveau 3" dataDxfId="30"/>
    <tableColumn id="8" xr3:uid="{00000000-0010-0000-0A00-000008000000}" name="GFS Niveau 4" dataDxfId="2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7_sectors" displayName="Table7_sectors" ref="AA2:AA9" totalsRowShown="0" headerRowDxfId="28" dataDxfId="27">
  <autoFilter ref="AA2:AA9" xr:uid="{00000000-0009-0000-0100-000008000000}"/>
  <tableColumns count="1">
    <tableColumn id="1" xr3:uid="{00000000-0010-0000-0B00-000001000000}" name="Secteur (s)" dataDxfId="2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12" displayName="Table12" ref="AC2:AC8" totalsRowShown="0" headerRowDxfId="25" dataDxfId="24">
  <autoFilter ref="AC2:AC8" xr:uid="{00000000-0009-0000-0100-00000C000000}"/>
  <tableColumns count="1">
    <tableColumn id="1" xr3:uid="{00000000-0010-0000-0C00-000001000000}" name="Étapes du projet" dataDxfId="2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DD3455F-4958-4C88-AAD7-2B3E95C9C1C1}" name="Table15" displayName="Table15" ref="AE2:AE7" totalsRowShown="0" headerRowDxfId="22" dataDxfId="21">
  <autoFilter ref="AE2:AE7" xr:uid="{CD58DBE6-DBB8-4355-BE05-6A7896FEE10E}"/>
  <tableColumns count="1">
    <tableColumn id="1" xr3:uid="{6A3BD155-D04E-45FA-B3C6-8D7C66767FAA}" name="Type d'Agence" dataDxfId="2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5_Commodities_list" displayName="Table5_Commodities_list" ref="N2:P72" totalsRowShown="0" headerRowDxfId="19" dataDxfId="18">
  <autoFilter ref="N2:P72" xr:uid="{00000000-0009-0000-0100-000005000000}"/>
  <tableColumns count="3">
    <tableColumn id="1" xr3:uid="{00000000-0010-0000-0900-000001000000}" name="Code de produit HS" dataDxfId="17"/>
    <tableColumn id="4" xr3:uid="{3E801F50-2500-42BD-BE8A-30F558C882A2}" name="Description de produit HS" dataDxfId="16"/>
    <tableColumn id="3" xr3:uid="{00000000-0010-0000-0900-000003000000}" name="Description de produit HS av. volume" dataDxfId="15"/>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Government_agencies" displayName="Government_agencies" ref="B20:E33" totalsRowShown="0" headerRowDxfId="90" dataDxfId="89" tableBorderDxfId="88" headerRowCellStyle="Normal 2">
  <autoFilter ref="B20:E33" xr:uid="{00000000-0009-0000-0100-00000B000000}"/>
  <tableColumns count="4">
    <tableColumn id="1" xr3:uid="{00000000-0010-0000-0100-000001000000}" name="Nom complet de l’entité" dataDxfId="87" dataCellStyle="Normal 2"/>
    <tableColumn id="4" xr3:uid="{A515A55C-F4BE-4632-9726-8C5991446E4D}" name="Type d'Agence" dataDxfId="86" dataCellStyle="Normal 2"/>
    <tableColumn id="2" xr3:uid="{00000000-0010-0000-0100-000002000000}" name="N° d’identifiant (le cas échéant)" dataDxfId="85"/>
    <tableColumn id="3" xr3:uid="{00000000-0010-0000-0100-000003000000}" name="Total déclaré" dataDxfId="84"/>
  </tableColumns>
  <tableStyleInfo name="EITI Tab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Companies15" displayName="Companies15" ref="B70:J83" totalsRowShown="0" headerRowDxfId="83" dataDxfId="82" tableBorderDxfId="81" headerRowCellStyle="Normal 2">
  <autoFilter ref="B70:J83" xr:uid="{00000000-0009-0000-0100-00000E000000}"/>
  <tableColumns count="9">
    <tableColumn id="1" xr3:uid="{00000000-0010-0000-0200-000001000000}" name="Nom complet du projet" dataDxfId="80"/>
    <tableColumn id="2" xr3:uid="{00000000-0010-0000-0200-000002000000}" name="Référence(s) de la convention juridique : contrat, licence, bail, concession,..." dataDxfId="79"/>
    <tableColumn id="3" xr3:uid="{00000000-0010-0000-0200-000003000000}" name="Sociétés associées, commencer par l’Opérateur" dataDxfId="78"/>
    <tableColumn id="5" xr3:uid="{00000000-0010-0000-0200-000005000000}" name="Matières premières (une matière/ligne)" dataDxfId="77" dataCellStyle="Normal 2"/>
    <tableColumn id="6" xr3:uid="{00000000-0010-0000-0200-000006000000}" name="Statut" dataDxfId="76"/>
    <tableColumn id="7" xr3:uid="{00000000-0010-0000-0200-000007000000}" name="Volume de production" dataDxfId="75"/>
    <tableColumn id="8" xr3:uid="{00000000-0010-0000-0200-000008000000}" name="Unité" dataDxfId="74"/>
    <tableColumn id="9" xr3:uid="{69ACE613-4186-4537-828E-9BCF9A056E9C}" name="Valeur de production" dataDxfId="73"/>
    <tableColumn id="10" xr3:uid="{34361E49-3DC3-4CE9-84F8-49A8DCDE718A}" name="Devise" dataDxfId="72"/>
  </tableColumns>
  <tableStyleInfo name="EITI Tab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overnment_revenues_table" displayName="Government_revenues_table" ref="B21:K57" totalsRowShown="0" headerRowDxfId="71" dataDxfId="70">
  <autoFilter ref="B21:K57" xr:uid="{00000000-0009-0000-0100-000006000000}"/>
  <tableColumns count="10">
    <tableColumn id="8" xr3:uid="{00000000-0010-0000-0300-000008000000}" name="GFS Niveau 1" dataDxfId="69"/>
    <tableColumn id="9" xr3:uid="{00000000-0010-0000-0300-000009000000}" name="GFS Niveau 2" dataDxfId="68"/>
    <tableColumn id="10" xr3:uid="{00000000-0010-0000-0300-00000A000000}" name="GFS Niveau 3" dataDxfId="67"/>
    <tableColumn id="7" xr3:uid="{00000000-0010-0000-0300-000007000000}" name="GFS Niveau 4" dataDxfId="66"/>
    <tableColumn id="1" xr3:uid="{00000000-0010-0000-0300-000001000000}" name="Classification SFP" dataDxfId="65"/>
    <tableColumn id="11" xr3:uid="{00000000-0010-0000-0300-00000B000000}" name="Secteur" dataDxfId="64"/>
    <tableColumn id="3" xr3:uid="{00000000-0010-0000-0300-000003000000}" name="Nom du flux de revenus" dataDxfId="63"/>
    <tableColumn id="4" xr3:uid="{00000000-0010-0000-0300-000004000000}" name="Entité de l’État" dataDxfId="62"/>
    <tableColumn id="5" xr3:uid="{00000000-0010-0000-0300-000005000000}" name="Valeur des revenus" dataDxfId="61"/>
    <tableColumn id="2" xr3:uid="{8F9EFD48-22AC-49D1-90C9-330FE689ED70}" name="Devise" dataDxfId="60"/>
  </tableColumns>
  <tableStyleInfo name="EITI Tab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10" displayName="Table10" ref="B21:N213" totalsRowShown="0" headerRowDxfId="14" dataDxfId="13">
  <autoFilter ref="B21:N213" xr:uid="{00000000-0009-0000-0100-00000A000000}"/>
  <sortState ref="B22:N213">
    <sortCondition descending="1" ref="H21:H213"/>
  </sortState>
  <tableColumns count="13">
    <tableColumn id="7" xr3:uid="{00000000-0010-0000-0400-000007000000}" name="Secteur" dataDxfId="12"/>
    <tableColumn id="1" xr3:uid="{00000000-0010-0000-0400-000001000000}" name="Entreprise" dataDxfId="11"/>
    <tableColumn id="3" xr3:uid="{00000000-0010-0000-0400-000003000000}" name="Entité de l’État" dataDxfId="10"/>
    <tableColumn id="4" xr3:uid="{00000000-0010-0000-0400-000004000000}" name="Nom du paiement" dataDxfId="9"/>
    <tableColumn id="5" xr3:uid="{00000000-0010-0000-0400-000005000000}" name="Perçu par projet (O/N)" dataDxfId="8"/>
    <tableColumn id="6" xr3:uid="{00000000-0010-0000-0400-000006000000}" name="Déclaré par projet (O/N)" dataDxfId="7"/>
    <tableColumn id="2" xr3:uid="{00000000-0010-0000-0400-000002000000}" name="Nom du projet" dataDxfId="6"/>
    <tableColumn id="13" xr3:uid="{00000000-0010-0000-0400-00000D000000}" name="Devise de déclaration" dataDxfId="5"/>
    <tableColumn id="14" xr3:uid="{00000000-0010-0000-0400-00000E000000}" name="Valeur de revenus" dataDxfId="4"/>
    <tableColumn id="18" xr3:uid="{00000000-0010-0000-0400-000012000000}" name="Paiement effectué en nature?" dataDxfId="3"/>
    <tableColumn id="8" xr3:uid="{4EDA321B-D206-45BE-AA21-450873EED28F}" name="Volume en nature (si applicable)" dataDxfId="2"/>
    <tableColumn id="9" xr3:uid="{7C32B81E-95F3-4AFA-A063-B66F8C1C5A0B}" name="Unité (si applicable)" dataDxfId="1"/>
    <tableColumn id="11" xr3:uid="{F3B0EE0C-7585-4B02-A792-5C92BFE24FBA}" name="Commentaires" dataDxfId="0"/>
  </tableColumns>
  <tableStyleInfo name="EITI Table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_Country_codes_and_currencies" displayName="Table1_Country_codes_and_currencies" ref="A2:G246" totalsRowShown="0" headerRowDxfId="59" dataDxfId="58">
  <autoFilter ref="A2:G246" xr:uid="{00000000-0009-0000-0100-000001000000}"/>
  <sortState ref="A3:G246">
    <sortCondition ref="A2:A246"/>
  </sortState>
  <tableColumns count="7">
    <tableColumn id="1" xr3:uid="{00000000-0010-0000-0500-000001000000}" name="Nom de pays ou région" dataDxfId="57"/>
    <tableColumn id="2" xr3:uid="{00000000-0010-0000-0500-000002000000}" name="Code ISO de pays (alpha 2)" dataDxfId="56"/>
    <tableColumn id="3" xr3:uid="{00000000-0010-0000-0500-000003000000}" name="Code ISO de devise (alpha 3)" dataDxfId="55"/>
    <tableColumn id="4" xr3:uid="{00000000-0010-0000-0500-000004000000}" name="Code numérique ISO (UN M49)" dataDxfId="54"/>
    <tableColumn id="5" xr3:uid="{00000000-0010-0000-0500-000005000000}" name="Code de devise (ISO 4217)" dataDxfId="53"/>
    <tableColumn id="6" xr3:uid="{00000000-0010-0000-0500-000006000000}" name="Code numérique de devise (ISO 4217)" dataDxfId="52"/>
    <tableColumn id="7" xr3:uid="{00000000-0010-0000-0500-000007000000}" name="Devise" dataDxfId="5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_Simple_options" displayName="Table2_Simple_options" ref="I2:I7" totalsRowShown="0" headerRowDxfId="50" dataDxfId="49">
  <autoFilter ref="I2:I7" xr:uid="{00000000-0009-0000-0100-000002000000}"/>
  <tableColumns count="1">
    <tableColumn id="1" xr3:uid="{00000000-0010-0000-0600-000001000000}" name="Liste" dataDxfId="4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4_Currency_code_list" displayName="Table4_Currency_code_list" ref="I10:K168" totalsRowShown="0" headerRowDxfId="47" dataDxfId="45" headerRowBorderDxfId="46" tableBorderDxfId="44">
  <autoFilter ref="I10:K168" xr:uid="{00000000-0009-0000-0100-000004000000}"/>
  <tableColumns count="3">
    <tableColumn id="1" xr3:uid="{00000000-0010-0000-0700-000001000000}" name="Code de devise (ISO 4217)" dataDxfId="43"/>
    <tableColumn id="2" xr3:uid="{00000000-0010-0000-0700-000002000000}" name="Code numérique de devise (ISO 4217)" dataDxfId="42"/>
    <tableColumn id="3" xr3:uid="{00000000-0010-0000-0700-000003000000}" name="Devise" dataDxfId="4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_Reporting_options" displayName="Table3_Reporting_options" ref="K2:K7" totalsRowShown="0" headerRowDxfId="40" dataDxfId="39">
  <autoFilter ref="K2:K7" xr:uid="{00000000-0009-0000-0100-000003000000}"/>
  <tableColumns count="1">
    <tableColumn id="1" xr3:uid="{00000000-0010-0000-0800-000001000000}" name="Liste" dataDxfId="38"/>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fr/pays" TargetMode="External"/><Relationship Id="rId3" Type="http://schemas.openxmlformats.org/officeDocument/2006/relationships/hyperlink" Target="mailto:data@eiti.org" TargetMode="External"/><Relationship Id="rId7" Type="http://schemas.openxmlformats.org/officeDocument/2006/relationships/hyperlink" Target="https://eiti.org/fr" TargetMode="External"/><Relationship Id="rId12" Type="http://schemas.openxmlformats.org/officeDocument/2006/relationships/drawing" Target="../drawings/drawing1.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hyperlink" Target="mailto:data@eiti.org" TargetMode="External"/><Relationship Id="rId11" Type="http://schemas.openxmlformats.org/officeDocument/2006/relationships/printerSettings" Target="../printerSettings/printerSettings1.bin"/><Relationship Id="rId5" Type="http://schemas.openxmlformats.org/officeDocument/2006/relationships/hyperlink" Target="https://eiti.org/fr/donnees" TargetMode="External"/><Relationship Id="rId10" Type="http://schemas.openxmlformats.org/officeDocument/2006/relationships/hyperlink" Target="mailto:data@eiti.org" TargetMode="External"/><Relationship Id="rId4" Type="http://schemas.openxmlformats.org/officeDocument/2006/relationships/hyperlink" Target="mailto:data@eiti.org" TargetMode="External"/><Relationship Id="rId9" Type="http://schemas.openxmlformats.org/officeDocument/2006/relationships/hyperlink" Target="https://eiti.org/fr/document/modele-donnees-resumees-itie" TargetMode="External"/></Relationships>
</file>

<file path=xl/worksheets/_rels/sheet12.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8" Type="http://schemas.openxmlformats.org/officeDocument/2006/relationships/hyperlink" Target="https://eiti.org/fr/document/modele-donnees-resumees-itie" TargetMode="External"/><Relationship Id="rId13" Type="http://schemas.openxmlformats.org/officeDocument/2006/relationships/hyperlink" Target="https://www.bcrg-guinee.org/images/Publication_mensuelle/BM%2001-2019.pdf" TargetMode="External"/><Relationship Id="rId3" Type="http://schemas.openxmlformats.org/officeDocument/2006/relationships/hyperlink" Target="mailto:data@eiti.org" TargetMode="External"/><Relationship Id="rId7" Type="http://schemas.openxmlformats.org/officeDocument/2006/relationships/hyperlink" Target="https://eiti.org/fr/pays" TargetMode="External"/><Relationship Id="rId12" Type="http://schemas.openxmlformats.org/officeDocument/2006/relationships/hyperlink" Target="mailto:f.mabrouk@bdo.tn" TargetMode="Externa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hyperlink" Target="https://eiti.org/fr" TargetMode="External"/><Relationship Id="rId11" Type="http://schemas.openxmlformats.org/officeDocument/2006/relationships/hyperlink" Target="https://eiti.org/fr/document/norme-itie-2019" TargetMode="External"/><Relationship Id="rId5" Type="http://schemas.openxmlformats.org/officeDocument/2006/relationships/hyperlink" Target="mailto:data@eiti.org" TargetMode="External"/><Relationship Id="rId15" Type="http://schemas.openxmlformats.org/officeDocument/2006/relationships/drawing" Target="../drawings/drawing2.xml"/><Relationship Id="rId10" Type="http://schemas.openxmlformats.org/officeDocument/2006/relationships/hyperlink" Target="https://eiti.org/fr/document/norme-itie-2016" TargetMode="External"/><Relationship Id="rId4" Type="http://schemas.openxmlformats.org/officeDocument/2006/relationships/hyperlink" Target="mailto:data@eiti.org" TargetMode="External"/><Relationship Id="rId9" Type="http://schemas.openxmlformats.org/officeDocument/2006/relationships/hyperlink" Target="https://fr.wikipedia.org/wiki/ISO_4217"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fr/document/norme-itie-2016" TargetMode="External"/><Relationship Id="rId18" Type="http://schemas.openxmlformats.org/officeDocument/2006/relationships/hyperlink" Target="https://eiti.org/fr/document/norme-itie-2016" TargetMode="External"/><Relationship Id="rId26" Type="http://schemas.openxmlformats.org/officeDocument/2006/relationships/hyperlink" Target="mailto:data@eiti.org" TargetMode="External"/><Relationship Id="rId39" Type="http://schemas.openxmlformats.org/officeDocument/2006/relationships/hyperlink" Target="http://www.ccomptes.org.gn/institutions-associees/declaration-generale-de-conformite/" TargetMode="External"/><Relationship Id="rId21" Type="http://schemas.openxmlformats.org/officeDocument/2006/relationships/hyperlink" Target="https://eiti.org/fr/document/norme-itie-2016" TargetMode="External"/><Relationship Id="rId34" Type="http://schemas.openxmlformats.org/officeDocument/2006/relationships/hyperlink" Target="http://www.wcoomd.org/fr/topics/nomenclature/instrument-and-tools/hs-nomenclature-2017-edition/hs-nomenclature-2017-edition.aspx" TargetMode="External"/><Relationship Id="rId7" Type="http://schemas.openxmlformats.org/officeDocument/2006/relationships/hyperlink" Target="https://eiti.org/fr/document/norme-itie-2016" TargetMode="External"/><Relationship Id="rId2" Type="http://schemas.openxmlformats.org/officeDocument/2006/relationships/hyperlink" Target="https://eiti.org/fr/document/norme-itie-2016" TargetMode="External"/><Relationship Id="rId16" Type="http://schemas.openxmlformats.org/officeDocument/2006/relationships/hyperlink" Target="https://eiti.org/fr/document/norme-itie-2016" TargetMode="External"/><Relationship Id="rId20" Type="http://schemas.openxmlformats.org/officeDocument/2006/relationships/hyperlink" Target="https://eiti.org/fr/document/norme-itie-2016" TargetMode="External"/><Relationship Id="rId29" Type="http://schemas.openxmlformats.org/officeDocument/2006/relationships/hyperlink" Target="https://eiti.org/fr/document/norme-itie-2016" TargetMode="External"/><Relationship Id="rId41" Type="http://schemas.openxmlformats.org/officeDocument/2006/relationships/drawing" Target="../drawings/drawing3.xml"/><Relationship Id="rId1" Type="http://schemas.openxmlformats.org/officeDocument/2006/relationships/hyperlink" Target="https://eiti.org/fr/document/norme-itie-2016" TargetMode="External"/><Relationship Id="rId6" Type="http://schemas.openxmlformats.org/officeDocument/2006/relationships/hyperlink" Target="https://eiti.org/fr/document/norme-itie-2016" TargetMode="External"/><Relationship Id="rId11" Type="http://schemas.openxmlformats.org/officeDocument/2006/relationships/hyperlink" Target="https://eiti.org/fr/document/norme-itie-2016" TargetMode="External"/><Relationship Id="rId24" Type="http://schemas.openxmlformats.org/officeDocument/2006/relationships/hyperlink" Target="mailto:data@eiti.org" TargetMode="External"/><Relationship Id="rId32" Type="http://schemas.openxmlformats.org/officeDocument/2006/relationships/hyperlink" Target="https://eiti.org/fr" TargetMode="External"/><Relationship Id="rId37" Type="http://schemas.openxmlformats.org/officeDocument/2006/relationships/hyperlink" Target="https://soguipami.net/rapport-de-gestion-2018/" TargetMode="External"/><Relationship Id="rId40" Type="http://schemas.openxmlformats.org/officeDocument/2006/relationships/printerSettings" Target="../printerSettings/printerSettings3.bin"/><Relationship Id="rId5" Type="http://schemas.openxmlformats.org/officeDocument/2006/relationships/hyperlink" Target="https://eiti.org/fr/document/norme-itie-2016" TargetMode="External"/><Relationship Id="rId15" Type="http://schemas.openxmlformats.org/officeDocument/2006/relationships/hyperlink" Target="https://eiti.org/fr/document/norme-itie-2016" TargetMode="External"/><Relationship Id="rId23" Type="http://schemas.openxmlformats.org/officeDocument/2006/relationships/hyperlink" Target="mailto:data@eiti.org" TargetMode="External"/><Relationship Id="rId28" Type="http://schemas.openxmlformats.org/officeDocument/2006/relationships/hyperlink" Target="https://eiti.org/fr/document/modele-donnees-resumees-itie" TargetMode="External"/><Relationship Id="rId36" Type="http://schemas.openxmlformats.org/officeDocument/2006/relationships/hyperlink" Target="http://guinee.cadastreminier.org/" TargetMode="External"/><Relationship Id="rId10" Type="http://schemas.openxmlformats.org/officeDocument/2006/relationships/hyperlink" Target="https://eiti.org/fr/document/norme-itie-2016" TargetMode="External"/><Relationship Id="rId19" Type="http://schemas.openxmlformats.org/officeDocument/2006/relationships/hyperlink" Target="https://eiti.org/fr/document/norme-itie-2016" TargetMode="External"/><Relationship Id="rId31" Type="http://schemas.openxmlformats.org/officeDocument/2006/relationships/hyperlink" Target="https://unstats.un.org/unsd/nationalaccount/sna2008.asp"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norme-itie-2016" TargetMode="External"/><Relationship Id="rId14" Type="http://schemas.openxmlformats.org/officeDocument/2006/relationships/hyperlink" Target="https://eiti.org/fr/document/norme-itie-2016" TargetMode="External"/><Relationship Id="rId22" Type="http://schemas.openxmlformats.org/officeDocument/2006/relationships/hyperlink" Target="mailto:data@eiti.org" TargetMode="External"/><Relationship Id="rId27" Type="http://schemas.openxmlformats.org/officeDocument/2006/relationships/hyperlink" Target="https://eiti.org/fr/pays" TargetMode="External"/><Relationship Id="rId30" Type="http://schemas.openxmlformats.org/officeDocument/2006/relationships/hyperlink" Target="https://eiti.org/fr/document/norme-itie-2016" TargetMode="External"/><Relationship Id="rId35" Type="http://schemas.openxmlformats.org/officeDocument/2006/relationships/hyperlink" Target="https://mines.gov.gn/projets/conventions-minieres/" TargetMode="External"/><Relationship Id="rId8" Type="http://schemas.openxmlformats.org/officeDocument/2006/relationships/hyperlink" Target="https://eiti.org/fr/document/norme-itie-2016" TargetMode="External"/><Relationship Id="rId3" Type="http://schemas.openxmlformats.org/officeDocument/2006/relationships/hyperlink" Target="https://eiti.org/fr/document/norme-itie-2016" TargetMode="External"/><Relationship Id="rId12" Type="http://schemas.openxmlformats.org/officeDocument/2006/relationships/hyperlink" Target="https://eiti.org/fr/document/norme-itie-2016" TargetMode="External"/><Relationship Id="rId17" Type="http://schemas.openxmlformats.org/officeDocument/2006/relationships/hyperlink" Target="https://eiti.org/fr/document/norme-itie-2016" TargetMode="External"/><Relationship Id="rId25" Type="http://schemas.openxmlformats.org/officeDocument/2006/relationships/hyperlink" Target="mailto:data@eiti.org" TargetMode="External"/><Relationship Id="rId33" Type="http://schemas.openxmlformats.org/officeDocument/2006/relationships/hyperlink" Target="https://eiti.org/fr/document/exigences-norme-itie-2016" TargetMode="External"/><Relationship Id="rId38" Type="http://schemas.openxmlformats.org/officeDocument/2006/relationships/hyperlink" Target="https://soguipami.net/rapport-de-gestion-2018/"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nordgold.com/" TargetMode="External"/><Relationship Id="rId13" Type="http://schemas.openxmlformats.org/officeDocument/2006/relationships/hyperlink" Target="https://amrbauxite.com/" TargetMode="External"/><Relationship Id="rId18" Type="http://schemas.openxmlformats.org/officeDocument/2006/relationships/table" Target="../tables/table1.xml"/><Relationship Id="rId3" Type="http://schemas.openxmlformats.org/officeDocument/2006/relationships/hyperlink" Target="https://eiti.org/fr/pays" TargetMode="External"/><Relationship Id="rId7" Type="http://schemas.openxmlformats.org/officeDocument/2006/relationships/hyperlink" Target="https://www.anglogoldashanti.com/" TargetMode="External"/><Relationship Id="rId12" Type="http://schemas.openxmlformats.org/officeDocument/2006/relationships/hyperlink" Target="https://soguipami.net/" TargetMode="External"/><Relationship Id="rId17" Type="http://schemas.openxmlformats.org/officeDocument/2006/relationships/drawing" Target="../drawings/drawing4.xml"/><Relationship Id="rId2" Type="http://schemas.openxmlformats.org/officeDocument/2006/relationships/hyperlink" Target="https://eiti.org/fr/document/modele-donnees-resumees-itie" TargetMode="External"/><Relationship Id="rId16" Type="http://schemas.openxmlformats.org/officeDocument/2006/relationships/printerSettings" Target="../printerSettings/printerSettings4.bin"/><Relationship Id="rId20" Type="http://schemas.openxmlformats.org/officeDocument/2006/relationships/table" Target="../tables/table3.xml"/><Relationship Id="rId1" Type="http://schemas.openxmlformats.org/officeDocument/2006/relationships/hyperlink" Target="mailto:data@eiti.org" TargetMode="External"/><Relationship Id="rId6" Type="http://schemas.openxmlformats.org/officeDocument/2006/relationships/hyperlink" Target="http://www.cbg-guinee.com/" TargetMode="External"/><Relationship Id="rId11" Type="http://schemas.openxmlformats.org/officeDocument/2006/relationships/hyperlink" Target="https://gacguinee.com/https-gacguinee-com/" TargetMode="External"/><Relationship Id="rId5" Type="http://schemas.openxmlformats.org/officeDocument/2006/relationships/hyperlink" Target="http://www.smb-guinee.com/" TargetMode="External"/><Relationship Id="rId15" Type="http://schemas.openxmlformats.org/officeDocument/2006/relationships/hyperlink" Target="http://www.anaim-gn.com/" TargetMode="External"/><Relationship Id="rId10" Type="http://schemas.openxmlformats.org/officeDocument/2006/relationships/hyperlink" Target="https://www.gdmines.com/" TargetMode="External"/><Relationship Id="rId19" Type="http://schemas.openxmlformats.org/officeDocument/2006/relationships/table" Target="../tables/table2.xml"/><Relationship Id="rId4" Type="http://schemas.openxmlformats.org/officeDocument/2006/relationships/hyperlink" Target="mailto:data@eiti.org" TargetMode="External"/><Relationship Id="rId9" Type="http://schemas.openxmlformats.org/officeDocument/2006/relationships/hyperlink" Target="https://rusal.ru/en/about/geography/kompaniya-boksitov-kindii/" TargetMode="External"/><Relationship Id="rId14" Type="http://schemas.openxmlformats.org/officeDocument/2006/relationships/hyperlink" Target="http://www.audemard.com/nos-filiales/somia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imf.org/external/np/sta/gfsm/" TargetMode="External"/><Relationship Id="rId13" Type="http://schemas.openxmlformats.org/officeDocument/2006/relationships/table" Target="../tables/table4.xml"/><Relationship Id="rId3" Type="http://schemas.openxmlformats.org/officeDocument/2006/relationships/hyperlink" Target="https://eiti.org/document/standard" TargetMode="External"/><Relationship Id="rId7" Type="http://schemas.openxmlformats.org/officeDocument/2006/relationships/hyperlink" Target="mailto:data@eiti.org" TargetMode="External"/><Relationship Id="rId12" Type="http://schemas.openxmlformats.org/officeDocument/2006/relationships/drawing" Target="../drawings/drawing5.xm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pays" TargetMode="External"/><Relationship Id="rId11" Type="http://schemas.openxmlformats.org/officeDocument/2006/relationships/printerSettings" Target="../printerSettings/printerSettings5.bin"/><Relationship Id="rId5" Type="http://schemas.openxmlformats.org/officeDocument/2006/relationships/hyperlink" Target="https://eiti.org/fr/document/modele-donnees-resumees-itie" TargetMode="External"/><Relationship Id="rId10" Type="http://schemas.openxmlformats.org/officeDocument/2006/relationships/hyperlink" Target="https://eiti.org/fr/document/exigences-norme-itie-2016"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modele-donnees-resumees-itie"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eiti.org/fr/document/modele-donnees-resumees-itie" TargetMode="External"/><Relationship Id="rId7" Type="http://schemas.openxmlformats.org/officeDocument/2006/relationships/printerSettings" Target="../printerSettings/printerSettings6.bin"/><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document/exigences-norme-itie-2016" TargetMode="External"/><Relationship Id="rId5" Type="http://schemas.openxmlformats.org/officeDocument/2006/relationships/hyperlink" Target="mailto:data@eiti.org" TargetMode="External"/><Relationship Id="rId4" Type="http://schemas.openxmlformats.org/officeDocument/2006/relationships/hyperlink" Target="https://eiti.org/fr/pays" TargetMode="Externa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122"/>
  <sheetViews>
    <sheetView showGridLines="0" zoomScale="70" zoomScaleNormal="70" workbookViewId="0">
      <selection activeCell="L11" sqref="L11"/>
    </sheetView>
  </sheetViews>
  <sheetFormatPr baseColWidth="10" defaultColWidth="4" defaultRowHeight="24" customHeight="1" x14ac:dyDescent="0.25"/>
  <cols>
    <col min="1" max="1" width="4" style="17"/>
    <col min="2" max="2" width="4" style="17" hidden="1" customWidth="1"/>
    <col min="3" max="3" width="76.5703125" style="17" customWidth="1"/>
    <col min="4" max="4" width="2.85546875" style="17" customWidth="1"/>
    <col min="5" max="5" width="61.7109375" style="17" customWidth="1"/>
    <col min="6" max="6" width="10.7109375" style="17" customWidth="1"/>
    <col min="7" max="7" width="50.5703125" style="17" customWidth="1"/>
    <col min="8" max="14" width="4" style="17"/>
    <col min="15" max="15" width="42" style="17" bestFit="1" customWidth="1"/>
    <col min="16" max="16384" width="4" style="17"/>
  </cols>
  <sheetData>
    <row r="1" spans="2:14" ht="15.75" customHeight="1" x14ac:dyDescent="0.25"/>
    <row r="2" spans="2:14" ht="16.5" x14ac:dyDescent="0.25">
      <c r="C2" s="18"/>
      <c r="E2" s="18"/>
    </row>
    <row r="3" spans="2:14" ht="16.5" x14ac:dyDescent="0.25">
      <c r="B3" s="18"/>
      <c r="C3" s="18"/>
      <c r="E3" s="19"/>
      <c r="G3" s="19"/>
      <c r="H3" s="18"/>
    </row>
    <row r="4" spans="2:14" ht="16.5" x14ac:dyDescent="0.25">
      <c r="B4" s="18"/>
      <c r="C4" s="18"/>
      <c r="E4" s="19" t="s">
        <v>2137</v>
      </c>
      <c r="F4" s="238"/>
      <c r="G4" s="239" t="s">
        <v>2138</v>
      </c>
      <c r="H4" s="18"/>
    </row>
    <row r="5" spans="2:14" ht="16.5" x14ac:dyDescent="0.25">
      <c r="B5" s="18"/>
      <c r="H5" s="18"/>
    </row>
    <row r="6" spans="2:14" ht="27" customHeight="1" x14ac:dyDescent="0.25">
      <c r="B6" s="18"/>
      <c r="H6" s="18"/>
    </row>
    <row r="7" spans="2:14" ht="0.6" customHeight="1" x14ac:dyDescent="0.25">
      <c r="B7" s="18"/>
      <c r="H7" s="18"/>
    </row>
    <row r="8" spans="2:14" ht="20.100000000000001" customHeight="1" x14ac:dyDescent="0.25">
      <c r="B8" s="18"/>
      <c r="H8" s="18"/>
    </row>
    <row r="9" spans="2:14" ht="16.5" x14ac:dyDescent="0.25">
      <c r="B9" s="18"/>
      <c r="C9" s="20"/>
      <c r="D9" s="21"/>
      <c r="E9" s="21"/>
      <c r="F9" s="22"/>
      <c r="G9" s="22"/>
      <c r="H9" s="18"/>
      <c r="I9" s="18"/>
      <c r="J9" s="18"/>
      <c r="K9" s="18"/>
      <c r="L9" s="18"/>
      <c r="M9" s="18"/>
      <c r="N9" s="18"/>
    </row>
    <row r="10" spans="2:14" x14ac:dyDescent="0.25">
      <c r="B10" s="18"/>
      <c r="C10" s="23" t="s">
        <v>2139</v>
      </c>
      <c r="D10" s="24"/>
      <c r="E10" s="24"/>
      <c r="F10" s="22"/>
      <c r="G10" s="22"/>
      <c r="H10" s="18"/>
      <c r="I10" s="18"/>
      <c r="J10" s="18"/>
      <c r="K10" s="18"/>
      <c r="L10" s="18"/>
      <c r="M10" s="18"/>
      <c r="N10" s="18"/>
    </row>
    <row r="11" spans="2:14" ht="16.5" x14ac:dyDescent="0.25">
      <c r="B11" s="18"/>
      <c r="C11" s="25" t="s">
        <v>2378</v>
      </c>
      <c r="D11" s="26"/>
      <c r="E11" s="26"/>
      <c r="F11" s="22"/>
      <c r="G11" s="22"/>
      <c r="H11" s="18"/>
      <c r="I11" s="18"/>
      <c r="J11" s="18"/>
      <c r="K11" s="18"/>
      <c r="L11" s="18"/>
      <c r="M11" s="18"/>
      <c r="N11" s="18"/>
    </row>
    <row r="12" spans="2:14" ht="16.5" x14ac:dyDescent="0.25">
      <c r="B12" s="18"/>
      <c r="C12" s="20"/>
      <c r="D12" s="21"/>
      <c r="E12" s="21"/>
      <c r="F12" s="22"/>
      <c r="G12" s="22"/>
      <c r="H12" s="18"/>
      <c r="I12" s="18"/>
      <c r="J12" s="18"/>
      <c r="K12" s="18"/>
      <c r="L12" s="18"/>
      <c r="M12" s="18"/>
      <c r="N12" s="18"/>
    </row>
    <row r="13" spans="2:14" ht="16.5" x14ac:dyDescent="0.25">
      <c r="B13" s="18"/>
      <c r="C13" s="27" t="s">
        <v>2534</v>
      </c>
      <c r="D13" s="21"/>
      <c r="E13" s="21"/>
      <c r="F13" s="22"/>
      <c r="G13" s="22"/>
      <c r="H13" s="18"/>
      <c r="I13" s="18"/>
      <c r="J13" s="18"/>
      <c r="K13" s="18"/>
      <c r="L13" s="18"/>
      <c r="M13" s="18"/>
      <c r="N13" s="18"/>
    </row>
    <row r="14" spans="2:14" ht="16.5" x14ac:dyDescent="0.25">
      <c r="B14" s="18"/>
      <c r="C14" s="354" t="s">
        <v>2140</v>
      </c>
      <c r="D14" s="354"/>
      <c r="E14" s="354"/>
      <c r="F14" s="22"/>
      <c r="G14" s="22"/>
      <c r="H14" s="18"/>
      <c r="I14" s="18"/>
      <c r="J14" s="18"/>
      <c r="K14" s="18"/>
      <c r="L14" s="18"/>
      <c r="M14" s="18"/>
      <c r="N14" s="18"/>
    </row>
    <row r="15" spans="2:14" ht="16.5" x14ac:dyDescent="0.25">
      <c r="B15" s="18"/>
      <c r="C15" s="28"/>
      <c r="D15" s="28"/>
      <c r="E15" s="28"/>
      <c r="F15" s="22"/>
      <c r="G15" s="22"/>
      <c r="H15" s="18"/>
      <c r="I15" s="18"/>
      <c r="J15" s="18"/>
      <c r="K15" s="18"/>
      <c r="L15" s="18"/>
      <c r="M15" s="18"/>
      <c r="N15" s="18"/>
    </row>
    <row r="16" spans="2:14" ht="16.5" x14ac:dyDescent="0.25">
      <c r="B16" s="18"/>
      <c r="C16" s="29" t="s">
        <v>2141</v>
      </c>
      <c r="D16" s="30"/>
      <c r="E16" s="30"/>
      <c r="F16" s="22"/>
      <c r="G16" s="22"/>
      <c r="H16" s="18"/>
      <c r="I16" s="18"/>
      <c r="J16" s="18"/>
      <c r="K16" s="18"/>
      <c r="L16" s="18"/>
      <c r="M16" s="18"/>
      <c r="N16" s="18"/>
    </row>
    <row r="17" spans="2:14" ht="16.5" x14ac:dyDescent="0.25">
      <c r="B17" s="18"/>
      <c r="C17" s="31" t="s">
        <v>2142</v>
      </c>
      <c r="D17" s="30"/>
      <c r="E17" s="30"/>
      <c r="F17" s="22"/>
      <c r="G17" s="22"/>
      <c r="H17" s="18"/>
      <c r="I17" s="18"/>
      <c r="J17" s="18"/>
      <c r="K17" s="18"/>
      <c r="L17" s="18"/>
      <c r="M17" s="18"/>
      <c r="N17" s="18"/>
    </row>
    <row r="18" spans="2:14" ht="16.5" x14ac:dyDescent="0.25">
      <c r="B18" s="18"/>
      <c r="C18" s="31" t="s">
        <v>2143</v>
      </c>
      <c r="D18" s="30"/>
      <c r="E18" s="30"/>
      <c r="F18" s="22"/>
      <c r="G18" s="22"/>
      <c r="H18" s="18"/>
      <c r="I18" s="18"/>
      <c r="J18" s="18"/>
      <c r="K18" s="18"/>
      <c r="L18" s="18"/>
      <c r="M18" s="18"/>
      <c r="N18" s="18"/>
    </row>
    <row r="19" spans="2:14" ht="16.5" x14ac:dyDescent="0.25">
      <c r="B19" s="18"/>
      <c r="C19" s="362" t="s">
        <v>2144</v>
      </c>
      <c r="D19" s="362"/>
      <c r="E19" s="362"/>
      <c r="F19" s="22"/>
      <c r="G19" s="22"/>
      <c r="H19" s="18"/>
      <c r="I19" s="18"/>
      <c r="J19" s="18"/>
      <c r="K19" s="18"/>
      <c r="L19" s="18"/>
      <c r="M19" s="18"/>
      <c r="N19" s="18"/>
    </row>
    <row r="20" spans="2:14" ht="32.1" customHeight="1" x14ac:dyDescent="0.25">
      <c r="B20" s="18"/>
      <c r="C20" s="353" t="s">
        <v>2145</v>
      </c>
      <c r="D20" s="353"/>
      <c r="E20" s="353"/>
      <c r="F20" s="22"/>
      <c r="G20" s="22"/>
      <c r="H20" s="18"/>
      <c r="I20" s="18"/>
      <c r="J20" s="18"/>
      <c r="K20" s="18"/>
      <c r="L20" s="18"/>
      <c r="M20" s="18"/>
      <c r="N20" s="18"/>
    </row>
    <row r="21" spans="2:14" ht="16.5" x14ac:dyDescent="0.25">
      <c r="B21" s="18"/>
      <c r="C21" s="30"/>
      <c r="D21" s="30"/>
      <c r="E21" s="30"/>
      <c r="F21" s="22"/>
      <c r="G21" s="22"/>
      <c r="H21" s="18"/>
      <c r="I21" s="18"/>
      <c r="J21" s="18"/>
      <c r="K21" s="18"/>
      <c r="L21" s="18"/>
      <c r="M21" s="18"/>
      <c r="N21" s="18"/>
    </row>
    <row r="22" spans="2:14" ht="16.5" x14ac:dyDescent="0.25">
      <c r="B22" s="18"/>
      <c r="C22" s="32" t="s">
        <v>2146</v>
      </c>
      <c r="D22" s="33"/>
      <c r="E22" s="33"/>
      <c r="F22" s="22"/>
      <c r="G22" s="22"/>
      <c r="H22" s="18"/>
      <c r="I22" s="18"/>
      <c r="J22" s="18"/>
      <c r="K22" s="18"/>
      <c r="L22" s="18"/>
      <c r="M22" s="18"/>
      <c r="N22" s="18"/>
    </row>
    <row r="23" spans="2:14" ht="16.5" x14ac:dyDescent="0.25">
      <c r="B23" s="18"/>
      <c r="C23" s="33"/>
      <c r="D23" s="33"/>
      <c r="E23" s="33"/>
      <c r="F23" s="22"/>
      <c r="G23" s="22"/>
      <c r="H23" s="18"/>
      <c r="I23" s="18"/>
      <c r="J23" s="18"/>
      <c r="K23" s="18"/>
      <c r="L23" s="18"/>
      <c r="M23" s="18"/>
      <c r="N23" s="18"/>
    </row>
    <row r="24" spans="2:14" ht="16.5" x14ac:dyDescent="0.25">
      <c r="B24" s="18"/>
      <c r="C24" s="34"/>
      <c r="D24" s="24"/>
      <c r="E24" s="24"/>
      <c r="F24" s="22"/>
      <c r="G24" s="22"/>
      <c r="H24" s="18"/>
      <c r="I24" s="18"/>
      <c r="J24" s="18"/>
      <c r="K24" s="18"/>
      <c r="L24" s="18"/>
      <c r="M24" s="18"/>
      <c r="N24" s="18"/>
    </row>
    <row r="25" spans="2:14" ht="16.5" x14ac:dyDescent="0.25">
      <c r="B25" s="18"/>
      <c r="C25" s="35" t="s">
        <v>2147</v>
      </c>
      <c r="D25" s="24"/>
      <c r="E25" s="24"/>
      <c r="F25" s="22"/>
      <c r="G25" s="22"/>
      <c r="H25" s="18"/>
      <c r="I25" s="18"/>
      <c r="J25" s="18"/>
      <c r="K25" s="18"/>
      <c r="L25" s="18"/>
      <c r="M25" s="18"/>
      <c r="N25" s="18"/>
    </row>
    <row r="26" spans="2:14" ht="16.5" x14ac:dyDescent="0.25">
      <c r="B26" s="18"/>
      <c r="C26" s="36"/>
      <c r="D26" s="24"/>
      <c r="E26" s="24"/>
      <c r="F26" s="22"/>
      <c r="G26" s="22"/>
      <c r="H26" s="18"/>
      <c r="I26" s="18"/>
      <c r="J26" s="18"/>
      <c r="K26" s="18"/>
      <c r="L26" s="18"/>
      <c r="M26" s="18"/>
      <c r="N26" s="18"/>
    </row>
    <row r="27" spans="2:14" ht="16.5" x14ac:dyDescent="0.25">
      <c r="B27" s="18"/>
      <c r="C27" s="37" t="s">
        <v>2148</v>
      </c>
      <c r="D27" s="24"/>
      <c r="E27" s="24"/>
      <c r="F27" s="22"/>
      <c r="G27" s="22"/>
      <c r="H27" s="18"/>
      <c r="I27" s="18"/>
      <c r="J27" s="18"/>
      <c r="K27" s="18"/>
      <c r="L27" s="18"/>
      <c r="M27" s="18"/>
      <c r="N27" s="18"/>
    </row>
    <row r="28" spans="2:14" ht="16.5" x14ac:dyDescent="0.25">
      <c r="B28" s="18"/>
      <c r="C28" s="37" t="s">
        <v>2149</v>
      </c>
      <c r="D28" s="24"/>
      <c r="E28" s="24"/>
      <c r="F28" s="22"/>
      <c r="G28" s="22"/>
      <c r="H28" s="18"/>
      <c r="I28" s="18"/>
      <c r="J28" s="18"/>
      <c r="K28" s="18"/>
      <c r="L28" s="18"/>
      <c r="M28" s="18"/>
      <c r="N28" s="18"/>
    </row>
    <row r="29" spans="2:14" ht="16.5" x14ac:dyDescent="0.25">
      <c r="B29" s="18"/>
      <c r="C29" s="37" t="s">
        <v>2150</v>
      </c>
      <c r="D29" s="24"/>
      <c r="E29" s="24"/>
      <c r="F29" s="22"/>
      <c r="G29" s="22"/>
      <c r="H29" s="18"/>
      <c r="I29" s="18"/>
      <c r="J29" s="18"/>
      <c r="K29" s="18"/>
      <c r="L29" s="18"/>
      <c r="M29" s="18"/>
      <c r="N29" s="18"/>
    </row>
    <row r="30" spans="2:14" ht="16.5" x14ac:dyDescent="0.25">
      <c r="B30" s="18"/>
      <c r="C30" s="37" t="s">
        <v>2151</v>
      </c>
      <c r="D30" s="24"/>
      <c r="E30" s="24"/>
      <c r="F30" s="22"/>
      <c r="G30" s="22"/>
      <c r="H30" s="18"/>
      <c r="I30" s="18"/>
      <c r="J30" s="18"/>
      <c r="K30" s="18"/>
      <c r="L30" s="18"/>
      <c r="M30" s="18"/>
      <c r="N30" s="18"/>
    </row>
    <row r="31" spans="2:14" ht="16.5" x14ac:dyDescent="0.25">
      <c r="B31" s="18"/>
      <c r="C31" s="37" t="s">
        <v>2152</v>
      </c>
      <c r="D31" s="24"/>
      <c r="E31" s="24"/>
      <c r="F31" s="22"/>
      <c r="G31" s="22"/>
      <c r="H31" s="18"/>
      <c r="I31" s="18"/>
      <c r="J31" s="18"/>
      <c r="K31" s="18"/>
      <c r="L31" s="18"/>
      <c r="M31" s="18"/>
      <c r="N31" s="18"/>
    </row>
    <row r="32" spans="2:14" ht="16.5" x14ac:dyDescent="0.25">
      <c r="B32" s="18"/>
      <c r="C32" s="34"/>
      <c r="D32" s="34"/>
      <c r="E32" s="34"/>
      <c r="F32" s="22"/>
      <c r="G32" s="22"/>
      <c r="H32" s="18"/>
      <c r="I32" s="18"/>
      <c r="J32" s="18"/>
      <c r="K32" s="18"/>
      <c r="L32" s="18"/>
      <c r="M32" s="18"/>
      <c r="N32" s="18"/>
    </row>
    <row r="33" spans="2:14" ht="16.5" x14ac:dyDescent="0.3">
      <c r="B33" s="18"/>
      <c r="C33" s="355" t="s">
        <v>2063</v>
      </c>
      <c r="D33" s="355"/>
      <c r="E33" s="38" t="s">
        <v>2105</v>
      </c>
      <c r="F33" s="22"/>
      <c r="G33" s="22"/>
      <c r="H33" s="18"/>
      <c r="I33" s="18"/>
      <c r="J33" s="18"/>
      <c r="K33" s="18"/>
      <c r="L33" s="18"/>
      <c r="M33" s="18"/>
      <c r="N33" s="18"/>
    </row>
    <row r="34" spans="2:14" s="42" customFormat="1" ht="16.5" x14ac:dyDescent="0.3">
      <c r="B34" s="39"/>
      <c r="C34" s="40"/>
      <c r="D34" s="40"/>
      <c r="E34" s="41"/>
      <c r="F34" s="39"/>
      <c r="G34" s="39"/>
      <c r="H34" s="39"/>
      <c r="I34" s="39"/>
      <c r="J34" s="39"/>
      <c r="K34" s="39"/>
      <c r="L34" s="39"/>
      <c r="M34" s="39"/>
      <c r="N34" s="39"/>
    </row>
    <row r="35" spans="2:14" s="44" customFormat="1" ht="33" x14ac:dyDescent="0.25">
      <c r="B35" s="43"/>
      <c r="C35" s="240" t="s">
        <v>2379</v>
      </c>
      <c r="E35" s="45" t="s">
        <v>2153</v>
      </c>
      <c r="G35" s="46" t="s">
        <v>2154</v>
      </c>
      <c r="H35" s="43"/>
    </row>
    <row r="36" spans="2:14" s="42" customFormat="1" ht="16.5" x14ac:dyDescent="0.25">
      <c r="B36" s="39"/>
      <c r="C36" s="47"/>
      <c r="E36" s="47"/>
      <c r="G36" s="47"/>
      <c r="H36" s="39"/>
    </row>
    <row r="37" spans="2:14" ht="16.5" x14ac:dyDescent="0.3">
      <c r="B37" s="18"/>
      <c r="C37" s="29" t="s">
        <v>2064</v>
      </c>
      <c r="D37" s="34"/>
      <c r="E37" s="48"/>
      <c r="F37" s="22"/>
      <c r="G37" s="22"/>
      <c r="H37" s="18"/>
      <c r="I37" s="18"/>
      <c r="J37" s="18"/>
      <c r="K37" s="18"/>
      <c r="L37" s="18"/>
      <c r="M37" s="18"/>
      <c r="N37" s="18"/>
    </row>
    <row r="38" spans="2:14" ht="16.5" x14ac:dyDescent="0.3">
      <c r="B38" s="18"/>
      <c r="C38" s="49"/>
      <c r="D38" s="49"/>
      <c r="E38" s="50"/>
      <c r="F38" s="18"/>
      <c r="G38" s="18"/>
      <c r="H38" s="18"/>
      <c r="I38" s="18"/>
      <c r="J38" s="18"/>
      <c r="K38" s="18"/>
      <c r="L38" s="18"/>
      <c r="M38" s="18"/>
      <c r="N38" s="18"/>
    </row>
    <row r="40" spans="2:14" ht="15.6" customHeight="1" x14ac:dyDescent="0.25">
      <c r="B40" s="18"/>
      <c r="C40" s="51" t="s">
        <v>2155</v>
      </c>
      <c r="D40" s="52"/>
      <c r="E40" s="53" t="s">
        <v>2156</v>
      </c>
      <c r="F40" s="54"/>
      <c r="G40" s="55"/>
      <c r="H40" s="18"/>
    </row>
    <row r="41" spans="2:14" ht="43.5" customHeight="1" x14ac:dyDescent="0.25">
      <c r="B41" s="18"/>
      <c r="C41" s="56" t="s">
        <v>2157</v>
      </c>
      <c r="D41" s="52"/>
      <c r="E41" s="57" t="s">
        <v>2158</v>
      </c>
      <c r="F41" s="58"/>
      <c r="G41" s="59"/>
      <c r="H41" s="18"/>
    </row>
    <row r="42" spans="2:14" ht="45" customHeight="1" x14ac:dyDescent="0.25">
      <c r="B42" s="18"/>
      <c r="C42" s="56" t="s">
        <v>2159</v>
      </c>
      <c r="D42" s="52"/>
      <c r="E42" s="358" t="s">
        <v>2160</v>
      </c>
      <c r="F42" s="359"/>
      <c r="G42" s="59"/>
      <c r="H42" s="18"/>
    </row>
    <row r="43" spans="2:14" ht="30" customHeight="1" x14ac:dyDescent="0.25">
      <c r="B43" s="18"/>
      <c r="C43" s="56" t="s">
        <v>2161</v>
      </c>
      <c r="D43" s="52"/>
      <c r="E43" s="57" t="s">
        <v>2162</v>
      </c>
      <c r="F43" s="58"/>
      <c r="G43" s="59"/>
      <c r="H43" s="18"/>
    </row>
    <row r="44" spans="2:14" ht="48" customHeight="1" x14ac:dyDescent="0.25">
      <c r="B44" s="18"/>
      <c r="C44" s="60" t="s">
        <v>2163</v>
      </c>
      <c r="D44" s="52"/>
      <c r="E44" s="360" t="s">
        <v>2164</v>
      </c>
      <c r="F44" s="361"/>
      <c r="G44" s="61"/>
      <c r="H44" s="18"/>
    </row>
    <row r="45" spans="2:14" ht="9" customHeight="1" x14ac:dyDescent="0.25">
      <c r="B45" s="18"/>
      <c r="H45" s="18"/>
    </row>
    <row r="46" spans="2:14" ht="17.25" customHeight="1" thickBot="1" x14ac:dyDescent="0.35">
      <c r="B46" s="18"/>
      <c r="C46" s="356" t="s">
        <v>2165</v>
      </c>
      <c r="D46" s="356"/>
      <c r="E46" s="356"/>
      <c r="F46" s="356"/>
      <c r="G46" s="356"/>
      <c r="H46" s="18"/>
    </row>
    <row r="47" spans="2:14" ht="24" customHeight="1" thickBot="1" x14ac:dyDescent="0.35">
      <c r="B47" s="18"/>
      <c r="C47" s="357" t="s">
        <v>2166</v>
      </c>
      <c r="D47" s="357"/>
      <c r="E47" s="357"/>
      <c r="F47" s="357"/>
      <c r="G47" s="357"/>
      <c r="H47" s="18"/>
    </row>
    <row r="48" spans="2:14" ht="19.5" customHeight="1" thickBot="1" x14ac:dyDescent="0.35">
      <c r="C48" s="356" t="s">
        <v>2167</v>
      </c>
      <c r="D48" s="356"/>
      <c r="E48" s="356"/>
      <c r="F48" s="356"/>
      <c r="G48" s="356"/>
    </row>
    <row r="49" spans="2:15" ht="18.75" customHeight="1" thickBot="1" x14ac:dyDescent="0.35">
      <c r="C49" s="350" t="s">
        <v>2168</v>
      </c>
      <c r="D49" s="350"/>
      <c r="E49" s="350"/>
      <c r="F49" s="350"/>
      <c r="G49" s="350"/>
    </row>
    <row r="50" spans="2:15" ht="17.25" thickBot="1" x14ac:dyDescent="0.3">
      <c r="C50" s="62"/>
      <c r="D50" s="62"/>
      <c r="E50" s="62"/>
      <c r="F50" s="62"/>
      <c r="G50" s="63"/>
    </row>
    <row r="51" spans="2:15" ht="18.75" customHeight="1" x14ac:dyDescent="0.25">
      <c r="C51" s="351" t="s">
        <v>2169</v>
      </c>
      <c r="D51" s="351"/>
      <c r="E51" s="351"/>
      <c r="G51" s="18"/>
    </row>
    <row r="52" spans="2:15" ht="16.5" x14ac:dyDescent="0.25">
      <c r="C52" s="352" t="s">
        <v>2377</v>
      </c>
      <c r="D52" s="352"/>
      <c r="E52" s="352"/>
    </row>
    <row r="53" spans="2:15" ht="16.5" x14ac:dyDescent="0.25">
      <c r="B53" s="64" t="s">
        <v>2170</v>
      </c>
      <c r="C53" s="65"/>
      <c r="D53" s="64"/>
      <c r="E53" s="66"/>
      <c r="F53" s="64"/>
      <c r="G53" s="64"/>
      <c r="H53" s="18"/>
    </row>
    <row r="54" spans="2:15" ht="16.5" x14ac:dyDescent="0.25">
      <c r="B54" s="67"/>
      <c r="C54" s="67"/>
      <c r="D54" s="18"/>
      <c r="E54" s="68"/>
      <c r="F54" s="18"/>
      <c r="G54" s="68"/>
      <c r="H54" s="18"/>
    </row>
    <row r="55" spans="2:15" s="71" customFormat="1" ht="16.5" x14ac:dyDescent="0.25">
      <c r="B55" s="64" t="s">
        <v>2171</v>
      </c>
      <c r="C55" s="69"/>
      <c r="D55" s="64"/>
      <c r="E55" s="70"/>
      <c r="F55" s="64"/>
      <c r="G55" s="64"/>
      <c r="H55" s="64"/>
    </row>
    <row r="56" spans="2:15" s="71" customFormat="1" ht="16.5" x14ac:dyDescent="0.25">
      <c r="B56" s="64" t="s">
        <v>2171</v>
      </c>
      <c r="C56" s="69"/>
      <c r="D56" s="64"/>
      <c r="E56" s="70"/>
      <c r="F56" s="64"/>
      <c r="G56" s="64"/>
      <c r="H56" s="64"/>
    </row>
    <row r="57" spans="2:15" ht="15" customHeight="1" x14ac:dyDescent="0.25">
      <c r="B57" s="67"/>
      <c r="C57" s="67"/>
      <c r="D57" s="18"/>
      <c r="E57" s="68"/>
      <c r="F57" s="18"/>
      <c r="G57" s="68"/>
      <c r="H57" s="18"/>
    </row>
    <row r="58" spans="2:15" ht="16.5" x14ac:dyDescent="0.25">
      <c r="B58" s="64" t="s">
        <v>2172</v>
      </c>
      <c r="C58" s="72"/>
      <c r="D58" s="64"/>
      <c r="E58" s="66"/>
      <c r="F58" s="64"/>
      <c r="G58" s="64"/>
      <c r="H58" s="18"/>
      <c r="O58" s="71"/>
    </row>
    <row r="59" spans="2:15" s="71" customFormat="1" ht="16.5" x14ac:dyDescent="0.25">
      <c r="B59" s="64" t="s">
        <v>2172</v>
      </c>
      <c r="C59" s="69"/>
      <c r="D59" s="64"/>
      <c r="E59" s="66"/>
      <c r="F59" s="64"/>
      <c r="G59" s="64"/>
      <c r="H59" s="64"/>
    </row>
    <row r="60" spans="2:15" ht="16.5" x14ac:dyDescent="0.25">
      <c r="B60" s="64" t="s">
        <v>2172</v>
      </c>
      <c r="C60" s="69"/>
      <c r="D60" s="64"/>
      <c r="E60" s="70"/>
      <c r="F60" s="64"/>
      <c r="G60" s="64"/>
      <c r="H60" s="18"/>
    </row>
    <row r="61" spans="2:15" s="71" customFormat="1" ht="16.5" x14ac:dyDescent="0.25">
      <c r="B61" s="64" t="s">
        <v>2172</v>
      </c>
      <c r="C61" s="69"/>
      <c r="D61" s="64"/>
      <c r="E61" s="66"/>
      <c r="F61" s="64"/>
      <c r="G61" s="73"/>
      <c r="H61" s="64"/>
    </row>
    <row r="62" spans="2:15" ht="16.5" x14ac:dyDescent="0.25">
      <c r="B62" s="64" t="s">
        <v>2172</v>
      </c>
      <c r="C62" s="72"/>
      <c r="D62" s="64"/>
      <c r="E62" s="66"/>
      <c r="F62" s="64"/>
      <c r="G62" s="64"/>
      <c r="H62" s="18"/>
    </row>
    <row r="63" spans="2:15" ht="16.5" x14ac:dyDescent="0.25">
      <c r="B63" s="64" t="s">
        <v>2172</v>
      </c>
      <c r="C63" s="69"/>
      <c r="D63" s="64"/>
      <c r="E63" s="70"/>
      <c r="F63" s="64"/>
      <c r="G63" s="64"/>
      <c r="H63" s="18"/>
    </row>
    <row r="64" spans="2:15" s="71" customFormat="1" ht="16.5" x14ac:dyDescent="0.25">
      <c r="B64" s="64" t="s">
        <v>2172</v>
      </c>
      <c r="C64" s="69"/>
      <c r="D64" s="64"/>
      <c r="E64" s="66"/>
      <c r="F64" s="64"/>
      <c r="G64" s="73"/>
      <c r="H64" s="64"/>
    </row>
    <row r="65" spans="2:8" ht="16.5" x14ac:dyDescent="0.25">
      <c r="B65" s="64" t="s">
        <v>2172</v>
      </c>
      <c r="C65" s="72"/>
      <c r="D65" s="64"/>
      <c r="E65" s="66"/>
      <c r="F65" s="64"/>
      <c r="G65" s="64"/>
      <c r="H65" s="18"/>
    </row>
    <row r="66" spans="2:8" s="71" customFormat="1" ht="16.5" x14ac:dyDescent="0.25">
      <c r="B66" s="64" t="s">
        <v>2172</v>
      </c>
      <c r="C66" s="69"/>
      <c r="D66" s="64"/>
      <c r="E66" s="70"/>
      <c r="F66" s="64"/>
      <c r="G66" s="64"/>
      <c r="H66" s="64"/>
    </row>
    <row r="67" spans="2:8" s="71" customFormat="1" ht="16.5" x14ac:dyDescent="0.25">
      <c r="B67" s="64" t="s">
        <v>2172</v>
      </c>
      <c r="C67" s="69"/>
      <c r="D67" s="64"/>
      <c r="E67" s="66"/>
      <c r="F67" s="64"/>
      <c r="G67" s="73"/>
      <c r="H67" s="64"/>
    </row>
    <row r="68" spans="2:8" s="71" customFormat="1" ht="16.5" x14ac:dyDescent="0.25">
      <c r="B68" s="67"/>
      <c r="C68" s="67"/>
      <c r="D68" s="18"/>
      <c r="E68" s="68"/>
      <c r="F68" s="18"/>
      <c r="G68" s="68"/>
      <c r="H68" s="64"/>
    </row>
    <row r="69" spans="2:8" ht="16.5" x14ac:dyDescent="0.25">
      <c r="B69" s="64" t="s">
        <v>2173</v>
      </c>
      <c r="C69" s="65"/>
      <c r="D69" s="64"/>
      <c r="E69" s="66"/>
      <c r="F69" s="64"/>
      <c r="G69" s="64"/>
      <c r="H69" s="18"/>
    </row>
    <row r="70" spans="2:8" s="71" customFormat="1" ht="16.5" x14ac:dyDescent="0.25">
      <c r="B70" s="64" t="s">
        <v>2173</v>
      </c>
      <c r="C70" s="74"/>
      <c r="D70" s="64"/>
      <c r="E70" s="66"/>
      <c r="F70" s="64"/>
      <c r="G70" s="64"/>
      <c r="H70" s="64"/>
    </row>
    <row r="71" spans="2:8" s="71" customFormat="1" ht="16.5" x14ac:dyDescent="0.25">
      <c r="B71" s="64" t="s">
        <v>2173</v>
      </c>
      <c r="C71" s="74"/>
      <c r="D71" s="64"/>
      <c r="E71" s="66"/>
      <c r="F71" s="64"/>
      <c r="G71" s="64"/>
      <c r="H71" s="64"/>
    </row>
    <row r="72" spans="2:8" ht="16.5" x14ac:dyDescent="0.25">
      <c r="B72" s="64" t="s">
        <v>2173</v>
      </c>
      <c r="C72" s="74"/>
      <c r="D72" s="64"/>
      <c r="E72" s="66"/>
      <c r="F72" s="64"/>
      <c r="G72" s="64"/>
      <c r="H72" s="18"/>
    </row>
    <row r="73" spans="2:8" s="71" customFormat="1" ht="16.5" x14ac:dyDescent="0.25">
      <c r="B73" s="64" t="s">
        <v>2173</v>
      </c>
      <c r="C73" s="74"/>
      <c r="D73" s="64"/>
      <c r="E73" s="66"/>
      <c r="F73" s="64"/>
      <c r="G73" s="64"/>
      <c r="H73" s="64"/>
    </row>
    <row r="74" spans="2:8" s="71" customFormat="1" ht="16.5" x14ac:dyDescent="0.25">
      <c r="B74" s="64" t="s">
        <v>2173</v>
      </c>
      <c r="C74" s="75"/>
      <c r="D74" s="64"/>
      <c r="E74" s="66"/>
      <c r="F74" s="64"/>
      <c r="G74" s="64"/>
      <c r="H74" s="64"/>
    </row>
    <row r="75" spans="2:8" ht="16.5" x14ac:dyDescent="0.25">
      <c r="B75" s="64" t="s">
        <v>2173</v>
      </c>
      <c r="C75" s="74"/>
      <c r="D75" s="64"/>
      <c r="E75" s="66"/>
      <c r="F75" s="64"/>
      <c r="G75" s="64"/>
      <c r="H75" s="18"/>
    </row>
    <row r="76" spans="2:8" ht="16.5" x14ac:dyDescent="0.25">
      <c r="B76" s="64" t="s">
        <v>2173</v>
      </c>
      <c r="C76" s="74"/>
      <c r="D76" s="64"/>
      <c r="E76" s="66"/>
      <c r="F76" s="64"/>
      <c r="G76" s="64"/>
      <c r="H76" s="18"/>
    </row>
    <row r="77" spans="2:8" ht="16.5" x14ac:dyDescent="0.25">
      <c r="B77" s="64" t="s">
        <v>2173</v>
      </c>
      <c r="C77" s="76"/>
      <c r="D77" s="64"/>
      <c r="E77" s="66"/>
      <c r="F77" s="64"/>
      <c r="G77" s="64"/>
      <c r="H77" s="18"/>
    </row>
    <row r="78" spans="2:8" ht="16.5" x14ac:dyDescent="0.25">
      <c r="B78" s="64" t="s">
        <v>2173</v>
      </c>
      <c r="C78" s="74"/>
      <c r="D78" s="64"/>
      <c r="E78" s="77"/>
      <c r="F78" s="64"/>
      <c r="G78" s="64"/>
      <c r="H78" s="18"/>
    </row>
    <row r="79" spans="2:8" ht="16.5" x14ac:dyDescent="0.25">
      <c r="B79" s="64" t="s">
        <v>2173</v>
      </c>
      <c r="C79" s="78"/>
      <c r="D79" s="64"/>
      <c r="E79" s="66"/>
      <c r="F79" s="64"/>
      <c r="G79" s="64"/>
      <c r="H79" s="18"/>
    </row>
    <row r="80" spans="2:8" ht="16.5" x14ac:dyDescent="0.25">
      <c r="B80" s="64" t="s">
        <v>2173</v>
      </c>
      <c r="C80" s="74"/>
      <c r="D80" s="64"/>
      <c r="E80" s="66"/>
      <c r="F80" s="64"/>
      <c r="G80" s="64"/>
      <c r="H80" s="18"/>
    </row>
    <row r="81" spans="2:8" ht="16.5" x14ac:dyDescent="0.25">
      <c r="B81" s="64" t="s">
        <v>2173</v>
      </c>
      <c r="C81" s="74"/>
      <c r="D81" s="64"/>
      <c r="E81" s="66"/>
      <c r="F81" s="64"/>
      <c r="G81" s="64"/>
      <c r="H81" s="18"/>
    </row>
    <row r="82" spans="2:8" ht="16.5" x14ac:dyDescent="0.25">
      <c r="B82" s="64" t="s">
        <v>2173</v>
      </c>
      <c r="C82" s="74"/>
      <c r="D82" s="64"/>
      <c r="E82" s="66"/>
      <c r="F82" s="64"/>
      <c r="G82" s="64"/>
      <c r="H82" s="18"/>
    </row>
    <row r="83" spans="2:8" ht="16.5" x14ac:dyDescent="0.25">
      <c r="B83" s="64" t="s">
        <v>2173</v>
      </c>
      <c r="C83" s="74"/>
      <c r="D83" s="64"/>
      <c r="E83" s="66"/>
      <c r="F83" s="64"/>
      <c r="G83" s="64"/>
      <c r="H83" s="18"/>
    </row>
    <row r="84" spans="2:8" ht="16.5" x14ac:dyDescent="0.25">
      <c r="B84" s="64"/>
      <c r="C84" s="67"/>
      <c r="D84" s="79"/>
      <c r="E84" s="80"/>
      <c r="F84" s="79"/>
      <c r="G84" s="79"/>
      <c r="H84" s="18"/>
    </row>
    <row r="85" spans="2:8" ht="16.5" x14ac:dyDescent="0.25">
      <c r="B85" s="64"/>
      <c r="C85" s="69"/>
      <c r="D85" s="64"/>
      <c r="E85" s="81"/>
      <c r="F85" s="64"/>
      <c r="G85" s="64"/>
      <c r="H85" s="18"/>
    </row>
    <row r="86" spans="2:8" ht="16.5" x14ac:dyDescent="0.25">
      <c r="B86" s="64"/>
      <c r="C86" s="69"/>
      <c r="D86" s="64"/>
      <c r="E86" s="81"/>
      <c r="F86" s="64"/>
      <c r="G86" s="64"/>
      <c r="H86" s="18"/>
    </row>
    <row r="87" spans="2:8" ht="16.5" x14ac:dyDescent="0.25">
      <c r="B87" s="64"/>
      <c r="C87" s="69"/>
      <c r="D87" s="64"/>
      <c r="E87" s="81"/>
      <c r="F87" s="64"/>
      <c r="G87" s="64"/>
      <c r="H87" s="18"/>
    </row>
    <row r="88" spans="2:8" ht="16.5" x14ac:dyDescent="0.25">
      <c r="B88" s="64"/>
      <c r="C88" s="69"/>
      <c r="D88" s="64"/>
      <c r="E88" s="81"/>
      <c r="F88" s="64"/>
      <c r="G88" s="64"/>
      <c r="H88" s="18"/>
    </row>
    <row r="89" spans="2:8" s="71" customFormat="1" ht="16.5" x14ac:dyDescent="0.25">
      <c r="B89" s="67"/>
      <c r="C89" s="67"/>
      <c r="D89" s="79"/>
      <c r="E89" s="80"/>
      <c r="F89" s="79"/>
      <c r="G89" s="79"/>
      <c r="H89" s="64"/>
    </row>
    <row r="90" spans="2:8" ht="16.5" x14ac:dyDescent="0.25">
      <c r="B90" s="64" t="s">
        <v>2174</v>
      </c>
      <c r="C90" s="69"/>
      <c r="D90" s="64"/>
      <c r="E90" s="66"/>
      <c r="F90" s="64"/>
      <c r="G90" s="64"/>
      <c r="H90" s="18"/>
    </row>
    <row r="91" spans="2:8" ht="16.5" x14ac:dyDescent="0.25">
      <c r="B91" s="64" t="s">
        <v>2174</v>
      </c>
      <c r="C91" s="69"/>
      <c r="D91" s="64"/>
      <c r="E91" s="66"/>
      <c r="F91" s="64"/>
      <c r="G91" s="64"/>
      <c r="H91" s="18"/>
    </row>
    <row r="92" spans="2:8" ht="16.5" x14ac:dyDescent="0.25">
      <c r="B92" s="64" t="s">
        <v>2174</v>
      </c>
      <c r="C92" s="69"/>
      <c r="D92" s="64"/>
      <c r="E92" s="66"/>
      <c r="F92" s="64"/>
      <c r="G92" s="64"/>
      <c r="H92" s="18"/>
    </row>
    <row r="93" spans="2:8" ht="16.5" x14ac:dyDescent="0.25">
      <c r="B93" s="64" t="s">
        <v>2174</v>
      </c>
      <c r="C93" s="66"/>
      <c r="D93" s="64"/>
      <c r="E93" s="66"/>
      <c r="F93" s="64"/>
      <c r="G93" s="64"/>
      <c r="H93" s="18"/>
    </row>
    <row r="94" spans="2:8" ht="16.5" x14ac:dyDescent="0.25">
      <c r="B94" s="18"/>
      <c r="C94" s="49"/>
      <c r="D94" s="49"/>
      <c r="E94" s="49"/>
      <c r="F94" s="49"/>
      <c r="G94" s="18"/>
      <c r="H94" s="18"/>
    </row>
    <row r="95" spans="2:8" ht="16.5" x14ac:dyDescent="0.25">
      <c r="B95" s="18"/>
      <c r="H95" s="18"/>
    </row>
    <row r="103" ht="16.5" x14ac:dyDescent="0.25"/>
    <row r="104" ht="16.5" x14ac:dyDescent="0.25"/>
    <row r="105" ht="16.5" x14ac:dyDescent="0.25"/>
    <row r="106" ht="16.5" x14ac:dyDescent="0.25"/>
    <row r="107" ht="16.5" x14ac:dyDescent="0.25"/>
    <row r="108" ht="16.5" x14ac:dyDescent="0.25"/>
    <row r="109" ht="16.5" x14ac:dyDescent="0.25"/>
    <row r="110" ht="16.5" x14ac:dyDescent="0.25"/>
    <row r="111" ht="16.5" x14ac:dyDescent="0.25"/>
    <row r="112"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sheetData>
  <mergeCells count="12">
    <mergeCell ref="C49:G49"/>
    <mergeCell ref="C51:E51"/>
    <mergeCell ref="C52:E52"/>
    <mergeCell ref="C20:E20"/>
    <mergeCell ref="C14:E14"/>
    <mergeCell ref="C33:D33"/>
    <mergeCell ref="C46:G46"/>
    <mergeCell ref="C47:G47"/>
    <mergeCell ref="C48:G48"/>
    <mergeCell ref="E42:F42"/>
    <mergeCell ref="E44:F44"/>
    <mergeCell ref="C19:E19"/>
  </mergeCells>
  <dataValidations count="5">
    <dataValidation type="whole" allowBlank="1" showInputMessage="1" showErrorMessage="1" errorTitle="Veuillez ne pas modifier" error="Veuillez ne pas modifier ces cellules" sqref="C50:E51 F50:G52 C43:C45 C9:C10 C12:C41 D9:G45" xr:uid="{13F155AD-BBB8-4E9A-B392-DA413267DE35}">
      <formula1>10000</formula1>
      <formula2>50000</formula2>
    </dataValidation>
    <dataValidation type="whole" errorStyle="warning" allowBlank="1" showInputMessage="1" showErrorMessage="1" errorTitle="Veuillez ne pas modifier" error="Renseigné par le Secrétariat International" sqref="G4" xr:uid="{F920BEDA-BF7E-4A43-83C5-3937312D3587}">
      <formula1>444</formula1>
      <formula2>555</formula2>
    </dataValidation>
    <dataValidation type="whole" allowBlank="1" showInputMessage="1" showErrorMessage="1" errorTitle="Veuillez ne pas modifier" error="Veuillez ne pas modifier ces cellules" sqref="C46:G49 C42" xr:uid="{EAE1BBC4-6443-47CD-9131-7AE0B65466F1}">
      <formula1>444</formula1>
      <formula2>445</formula2>
    </dataValidation>
    <dataValidation allowBlank="1" showInputMessage="1" showErrorMessage="1" errorTitle="Veuillez ne pas modifier" error="Veuillez ne pas modifier ces cellules" sqref="C52:E52" xr:uid="{655ACAC1-5954-4C64-B9C5-3C0536942680}"/>
    <dataValidation type="whole" allowBlank="1" showInputMessage="1" showErrorMessage="1" errorTitle="Veuillez ne pas modifier" error="Veuillez ne pas modifier ces cellules" sqref="C11" xr:uid="{4DD1DD63-FCE6-41BF-8EB8-0746FAC32F0A}">
      <formula1>4</formula1>
      <formula2>5</formula2>
    </dataValidation>
  </dataValidations>
  <hyperlinks>
    <hyperlink ref="C49:G49" r:id="rId1" display="Give us your feedback or report a conflict in the data! Write to us at  data@eiti.org" xr:uid="{00000000-0004-0000-0000-000003000000}"/>
    <hyperlink ref="G49" r:id="rId2" display="Give us your feedback or report a conflict in the data! Write to us at  data@eiti.org" xr:uid="{00000000-0004-0000-0000-000007000000}"/>
    <hyperlink ref="E49:F49" r:id="rId3" display="Give us your feedback or report a conflict in the data! Write to us at  data@eiti.org" xr:uid="{00000000-0004-0000-0000-00000B000000}"/>
    <hyperlink ref="F49" r:id="rId4" display="Give us your feedback or report a conflict in the data! Write to us at  data@eiti.org" xr:uid="{00000000-0004-0000-0000-00000F000000}"/>
    <hyperlink ref="C20:E20" r:id="rId5" display="4. Les données serviront à alimenter le référentiel mondial de données ITIE, disponible sur le site Internet international de l’ITIE à https://eiti.org/fr/donnees. Le fichier vous sera renvoyé, afin de pouvoir être publié sur les canaux de votre choix." xr:uid="{00000000-0004-0000-0000-000011000000}"/>
    <hyperlink ref="E33" r:id="rId6" xr:uid="{00000000-0004-0000-0000-000010000000}"/>
    <hyperlink ref="C46:G46" r:id="rId7" display="Pour plus d’information sur l’ITIE, visitez notre site Internet  https://eiti.org" xr:uid="{3E04576D-7ECA-4DE4-8061-A5DAEEDAD777}"/>
    <hyperlink ref="C47:G47" r:id="rId8" display="Vous voulez en savoir plus sur votre pays ? Vérifiez si votre pays met en œuvre la Norme ITIE en visitant https://eiti.org/countries" xr:uid="{59122BD4-E3AC-460E-97D6-C3A524F16B1E}"/>
    <hyperlink ref="C48:G48" r:id="rId9" display="Pour la version la plus récente des modèles de données résumées, consultez https://eiti.org/fr/document/modele-donnees-resumees-itie" xr:uid="{383869F0-2B8C-4CEC-ACE7-9224BDDDC087}"/>
    <hyperlink ref="C19:E19" r:id="rId10" display="3. Prière de soumettre cette fiche de données en même temps que le Rapport ITIE. L’envoyer au Secrétariat international à : data@eiti.org. " xr:uid="{FB3CFA49-57A4-49D6-8B35-1EE96AAAD3B8}"/>
  </hyperlinks>
  <pageMargins left="0.7" right="0.7" top="0.75" bottom="0.75" header="0.3" footer="0.3"/>
  <pageSetup paperSize="9" orientation="portrait" r:id="rId11"/>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DD91E-6764-4A97-A3DB-391461EC8240}">
  <dimension ref="A1:I44"/>
  <sheetViews>
    <sheetView topLeftCell="B1" workbookViewId="0">
      <selection activeCell="E1335" sqref="E1335"/>
    </sheetView>
  </sheetViews>
  <sheetFormatPr baseColWidth="10" defaultRowHeight="13.5" x14ac:dyDescent="0.3"/>
  <cols>
    <col min="1" max="1" width="11.42578125" style="327"/>
    <col min="2" max="2" width="10.5703125" style="327" bestFit="1" customWidth="1"/>
    <col min="3" max="3" width="11.42578125" style="327"/>
    <col min="4" max="4" width="8.5703125" style="327" bestFit="1" customWidth="1"/>
    <col min="5" max="5" width="69.85546875" style="327" bestFit="1" customWidth="1"/>
    <col min="6" max="7" width="11.85546875" style="327" customWidth="1"/>
    <col min="8" max="8" width="65.7109375" style="327" bestFit="1" customWidth="1"/>
    <col min="9" max="16384" width="11.42578125" style="327"/>
  </cols>
  <sheetData>
    <row r="1" spans="1:9" x14ac:dyDescent="0.3">
      <c r="A1" s="327" t="s">
        <v>2686</v>
      </c>
      <c r="B1" s="327" t="s">
        <v>2686</v>
      </c>
      <c r="C1" s="327" t="s">
        <v>2686</v>
      </c>
      <c r="D1" s="327" t="s">
        <v>2686</v>
      </c>
      <c r="E1" s="327" t="s">
        <v>2686</v>
      </c>
      <c r="F1" s="327" t="s">
        <v>2686</v>
      </c>
      <c r="G1" s="327" t="s">
        <v>2686</v>
      </c>
    </row>
    <row r="2" spans="1:9" x14ac:dyDescent="0.3">
      <c r="B2" s="327" t="s">
        <v>2605</v>
      </c>
      <c r="D2" s="327" t="s">
        <v>2601</v>
      </c>
      <c r="E2" s="328" t="s">
        <v>2631</v>
      </c>
      <c r="F2" s="328" t="s">
        <v>1470</v>
      </c>
      <c r="G2" s="327" t="s">
        <v>2605</v>
      </c>
      <c r="H2" s="328" t="s">
        <v>2618</v>
      </c>
      <c r="I2" s="327" t="s">
        <v>2535</v>
      </c>
    </row>
    <row r="3" spans="1:9" x14ac:dyDescent="0.3">
      <c r="B3" s="327" t="s">
        <v>2590</v>
      </c>
      <c r="D3" s="327" t="s">
        <v>2611</v>
      </c>
      <c r="E3" s="328" t="s">
        <v>2641</v>
      </c>
      <c r="F3" s="328" t="s">
        <v>1470</v>
      </c>
      <c r="G3" s="327" t="s">
        <v>2690</v>
      </c>
      <c r="H3" s="328" t="s">
        <v>2620</v>
      </c>
      <c r="I3" s="327" t="s">
        <v>2535</v>
      </c>
    </row>
    <row r="4" spans="1:9" x14ac:dyDescent="0.3">
      <c r="B4" s="327" t="s">
        <v>2590</v>
      </c>
      <c r="D4" s="327" t="s">
        <v>2604</v>
      </c>
      <c r="E4" s="328" t="s">
        <v>2643</v>
      </c>
      <c r="F4" s="328" t="s">
        <v>1470</v>
      </c>
      <c r="G4" s="327" t="s">
        <v>2590</v>
      </c>
      <c r="H4" s="328" t="s">
        <v>2621</v>
      </c>
      <c r="I4" s="327" t="s">
        <v>2535</v>
      </c>
    </row>
    <row r="5" spans="1:9" x14ac:dyDescent="0.3">
      <c r="B5" s="327" t="s">
        <v>2591</v>
      </c>
      <c r="D5" s="327" t="s">
        <v>2598</v>
      </c>
      <c r="E5" s="328" t="s">
        <v>2627</v>
      </c>
      <c r="F5" s="328" t="s">
        <v>1470</v>
      </c>
      <c r="G5" s="327" t="s">
        <v>2591</v>
      </c>
      <c r="H5" s="328" t="s">
        <v>2622</v>
      </c>
      <c r="I5" s="327" t="s">
        <v>2535</v>
      </c>
    </row>
    <row r="6" spans="1:9" x14ac:dyDescent="0.3">
      <c r="B6" s="327" t="s">
        <v>2591</v>
      </c>
      <c r="D6" s="327" t="s">
        <v>2612</v>
      </c>
      <c r="E6" s="328" t="s">
        <v>2642</v>
      </c>
      <c r="F6" s="328" t="s">
        <v>1470</v>
      </c>
      <c r="G6" s="327" t="s">
        <v>2690</v>
      </c>
      <c r="H6" s="328" t="s">
        <v>2623</v>
      </c>
      <c r="I6" s="327" t="s">
        <v>2535</v>
      </c>
    </row>
    <row r="7" spans="1:9" x14ac:dyDescent="0.3">
      <c r="B7" s="327" t="s">
        <v>2606</v>
      </c>
      <c r="D7" s="327" t="s">
        <v>2613</v>
      </c>
      <c r="E7" s="328" t="s">
        <v>2619</v>
      </c>
      <c r="F7" s="328" t="s">
        <v>1470</v>
      </c>
      <c r="G7" s="327" t="s">
        <v>2608</v>
      </c>
      <c r="H7" s="328" t="s">
        <v>2624</v>
      </c>
      <c r="I7" s="327" t="s">
        <v>2535</v>
      </c>
    </row>
    <row r="8" spans="1:9" x14ac:dyDescent="0.3">
      <c r="B8" s="327" t="s">
        <v>2607</v>
      </c>
      <c r="D8" s="327" t="s">
        <v>2600</v>
      </c>
      <c r="E8" s="328" t="s">
        <v>2630</v>
      </c>
      <c r="F8" s="328" t="s">
        <v>1470</v>
      </c>
      <c r="G8" s="327" t="s">
        <v>2594</v>
      </c>
      <c r="H8" s="328" t="s">
        <v>2625</v>
      </c>
      <c r="I8" s="327" t="s">
        <v>2535</v>
      </c>
    </row>
    <row r="9" spans="1:9" x14ac:dyDescent="0.3">
      <c r="B9" s="327" t="s">
        <v>2608</v>
      </c>
      <c r="D9" s="327" t="s">
        <v>2614</v>
      </c>
      <c r="E9" s="328" t="s">
        <v>2629</v>
      </c>
      <c r="F9" s="328" t="s">
        <v>1470</v>
      </c>
      <c r="G9" s="327" t="s">
        <v>2609</v>
      </c>
      <c r="H9" s="328" t="s">
        <v>2626</v>
      </c>
      <c r="I9" s="327" t="s">
        <v>2535</v>
      </c>
    </row>
    <row r="10" spans="1:9" x14ac:dyDescent="0.3">
      <c r="B10" s="327" t="s">
        <v>2594</v>
      </c>
      <c r="D10" s="327" t="s">
        <v>2615</v>
      </c>
      <c r="E10" s="328" t="s">
        <v>2638</v>
      </c>
      <c r="F10" s="328" t="s">
        <v>1470</v>
      </c>
      <c r="G10" s="327" t="s">
        <v>2595</v>
      </c>
      <c r="H10" s="328" t="s">
        <v>2636</v>
      </c>
      <c r="I10" s="327" t="s">
        <v>2535</v>
      </c>
    </row>
    <row r="11" spans="1:9" x14ac:dyDescent="0.3">
      <c r="B11" s="327" t="s">
        <v>2594</v>
      </c>
      <c r="D11" s="327" t="s">
        <v>2603</v>
      </c>
      <c r="E11" s="328" t="s">
        <v>2634</v>
      </c>
      <c r="F11" s="328" t="s">
        <v>1470</v>
      </c>
      <c r="G11" s="327" t="s">
        <v>2597</v>
      </c>
      <c r="H11" s="328" t="s">
        <v>2637</v>
      </c>
      <c r="I11" s="327" t="s">
        <v>2535</v>
      </c>
    </row>
    <row r="12" spans="1:9" x14ac:dyDescent="0.3">
      <c r="B12" s="327" t="s">
        <v>2594</v>
      </c>
      <c r="D12" s="327" t="s">
        <v>2616</v>
      </c>
      <c r="E12" s="328" t="s">
        <v>2635</v>
      </c>
      <c r="F12" s="328" t="s">
        <v>1470</v>
      </c>
      <c r="G12" s="327" t="s">
        <v>2610</v>
      </c>
      <c r="H12" s="328" t="s">
        <v>2639</v>
      </c>
      <c r="I12" s="327" t="s">
        <v>2535</v>
      </c>
    </row>
    <row r="13" spans="1:9" x14ac:dyDescent="0.3">
      <c r="B13" s="327" t="s">
        <v>2594</v>
      </c>
      <c r="D13" s="327" t="s">
        <v>2617</v>
      </c>
      <c r="E13" s="328" t="s">
        <v>2633</v>
      </c>
      <c r="F13" s="328" t="s">
        <v>1470</v>
      </c>
      <c r="G13" s="327" t="s">
        <v>2592</v>
      </c>
      <c r="H13" s="328" t="s">
        <v>2640</v>
      </c>
      <c r="I13" s="327" t="s">
        <v>2535</v>
      </c>
    </row>
    <row r="14" spans="1:9" x14ac:dyDescent="0.3">
      <c r="B14" s="327" t="s">
        <v>2594</v>
      </c>
      <c r="D14" s="327" t="s">
        <v>2599</v>
      </c>
      <c r="E14" s="328" t="s">
        <v>2628</v>
      </c>
      <c r="F14" s="328" t="s">
        <v>1470</v>
      </c>
      <c r="G14" s="327" t="s">
        <v>2593</v>
      </c>
    </row>
    <row r="15" spans="1:9" x14ac:dyDescent="0.3">
      <c r="B15" s="327" t="s">
        <v>2594</v>
      </c>
      <c r="D15" s="327" t="s">
        <v>2602</v>
      </c>
      <c r="E15" s="328" t="s">
        <v>2632</v>
      </c>
      <c r="F15" s="328" t="s">
        <v>1470</v>
      </c>
      <c r="G15" s="327" t="s">
        <v>2596</v>
      </c>
    </row>
    <row r="16" spans="1:9" x14ac:dyDescent="0.3">
      <c r="B16" s="327" t="s">
        <v>2594</v>
      </c>
      <c r="E16" s="328"/>
      <c r="F16" s="328"/>
    </row>
    <row r="17" spans="2:6" x14ac:dyDescent="0.3">
      <c r="B17" s="327" t="s">
        <v>2594</v>
      </c>
      <c r="E17" s="328"/>
      <c r="F17" s="328"/>
    </row>
    <row r="18" spans="2:6" x14ac:dyDescent="0.3">
      <c r="B18" s="327" t="s">
        <v>2609</v>
      </c>
    </row>
    <row r="19" spans="2:6" x14ac:dyDescent="0.3">
      <c r="B19" s="327" t="s">
        <v>2609</v>
      </c>
    </row>
    <row r="20" spans="2:6" x14ac:dyDescent="0.3">
      <c r="B20" s="327" t="s">
        <v>2609</v>
      </c>
    </row>
    <row r="21" spans="2:6" x14ac:dyDescent="0.3">
      <c r="B21" s="327" t="s">
        <v>2595</v>
      </c>
    </row>
    <row r="22" spans="2:6" x14ac:dyDescent="0.3">
      <c r="B22" s="327" t="s">
        <v>2597</v>
      </c>
    </row>
    <row r="23" spans="2:6" x14ac:dyDescent="0.3">
      <c r="B23" s="327" t="s">
        <v>2597</v>
      </c>
    </row>
    <row r="24" spans="2:6" x14ac:dyDescent="0.3">
      <c r="B24" s="327" t="s">
        <v>2610</v>
      </c>
    </row>
    <row r="25" spans="2:6" x14ac:dyDescent="0.3">
      <c r="B25" s="327" t="s">
        <v>2592</v>
      </c>
    </row>
    <row r="26" spans="2:6" x14ac:dyDescent="0.3">
      <c r="B26" s="327" t="s">
        <v>2592</v>
      </c>
    </row>
    <row r="27" spans="2:6" x14ac:dyDescent="0.3">
      <c r="B27" s="327" t="s">
        <v>2592</v>
      </c>
    </row>
    <row r="28" spans="2:6" x14ac:dyDescent="0.3">
      <c r="B28" s="327" t="s">
        <v>2593</v>
      </c>
    </row>
    <row r="29" spans="2:6" x14ac:dyDescent="0.3">
      <c r="B29" s="327" t="s">
        <v>2593</v>
      </c>
    </row>
    <row r="30" spans="2:6" x14ac:dyDescent="0.3">
      <c r="B30" s="327" t="s">
        <v>2596</v>
      </c>
    </row>
    <row r="31" spans="2:6" x14ac:dyDescent="0.3">
      <c r="B31" s="327" t="s">
        <v>2596</v>
      </c>
    </row>
    <row r="32" spans="2:6" x14ac:dyDescent="0.3">
      <c r="B32" s="327" t="s">
        <v>2596</v>
      </c>
    </row>
    <row r="33" spans="5:6" x14ac:dyDescent="0.3">
      <c r="E33" s="328" t="s">
        <v>2618</v>
      </c>
      <c r="F33" s="327" t="s">
        <v>2535</v>
      </c>
    </row>
    <row r="34" spans="5:6" x14ac:dyDescent="0.3">
      <c r="E34" s="328" t="s">
        <v>2620</v>
      </c>
      <c r="F34" s="327" t="s">
        <v>2535</v>
      </c>
    </row>
    <row r="35" spans="5:6" x14ac:dyDescent="0.3">
      <c r="E35" s="328" t="s">
        <v>2621</v>
      </c>
      <c r="F35" s="327" t="s">
        <v>2535</v>
      </c>
    </row>
    <row r="36" spans="5:6" x14ac:dyDescent="0.3">
      <c r="E36" s="328" t="s">
        <v>2622</v>
      </c>
      <c r="F36" s="327" t="s">
        <v>2535</v>
      </c>
    </row>
    <row r="37" spans="5:6" x14ac:dyDescent="0.3">
      <c r="E37" s="328" t="s">
        <v>2685</v>
      </c>
      <c r="F37" s="327" t="s">
        <v>2535</v>
      </c>
    </row>
    <row r="38" spans="5:6" x14ac:dyDescent="0.3">
      <c r="E38" s="328" t="s">
        <v>2624</v>
      </c>
      <c r="F38" s="327" t="s">
        <v>2535</v>
      </c>
    </row>
    <row r="39" spans="5:6" x14ac:dyDescent="0.3">
      <c r="E39" s="328" t="s">
        <v>2625</v>
      </c>
      <c r="F39" s="327" t="s">
        <v>2535</v>
      </c>
    </row>
    <row r="40" spans="5:6" x14ac:dyDescent="0.3">
      <c r="E40" s="328" t="s">
        <v>2626</v>
      </c>
      <c r="F40" s="327" t="s">
        <v>2535</v>
      </c>
    </row>
    <row r="41" spans="5:6" x14ac:dyDescent="0.3">
      <c r="E41" s="328" t="s">
        <v>2636</v>
      </c>
      <c r="F41" s="327" t="s">
        <v>2535</v>
      </c>
    </row>
    <row r="42" spans="5:6" x14ac:dyDescent="0.3">
      <c r="E42" s="328" t="s">
        <v>2637</v>
      </c>
      <c r="F42" s="327" t="s">
        <v>2535</v>
      </c>
    </row>
    <row r="43" spans="5:6" x14ac:dyDescent="0.3">
      <c r="E43" s="328" t="s">
        <v>2639</v>
      </c>
      <c r="F43" s="327" t="s">
        <v>2535</v>
      </c>
    </row>
    <row r="44" spans="5:6" x14ac:dyDescent="0.3">
      <c r="E44" s="328" t="s">
        <v>2640</v>
      </c>
      <c r="F44" s="327" t="s">
        <v>2535</v>
      </c>
    </row>
  </sheetData>
  <autoFilter ref="A1:G1" xr:uid="{B5068971-E42A-49E9-9F1F-0269F47BEC7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67EB2-CE0F-4E3E-9797-715D4EC2870B}">
  <dimension ref="B2:E27"/>
  <sheetViews>
    <sheetView workbookViewId="0">
      <selection activeCell="E10" sqref="E10"/>
    </sheetView>
  </sheetViews>
  <sheetFormatPr baseColWidth="10" defaultRowHeight="14.25" x14ac:dyDescent="0.25"/>
  <cols>
    <col min="2" max="2" width="79.5703125" bestFit="1" customWidth="1"/>
    <col min="5" max="5" width="17.85546875" bestFit="1" customWidth="1"/>
  </cols>
  <sheetData>
    <row r="2" spans="2:5" x14ac:dyDescent="0.25">
      <c r="B2" t="s">
        <v>2618</v>
      </c>
      <c r="C2" t="s">
        <v>1495</v>
      </c>
    </row>
    <row r="3" spans="2:5" x14ac:dyDescent="0.25">
      <c r="B3" t="s">
        <v>2619</v>
      </c>
      <c r="C3" t="s">
        <v>1495</v>
      </c>
    </row>
    <row r="4" spans="2:5" x14ac:dyDescent="0.25">
      <c r="B4" t="s">
        <v>2620</v>
      </c>
      <c r="C4" t="s">
        <v>1495</v>
      </c>
    </row>
    <row r="5" spans="2:5" x14ac:dyDescent="0.25">
      <c r="B5" t="s">
        <v>2621</v>
      </c>
      <c r="C5" t="s">
        <v>1495</v>
      </c>
    </row>
    <row r="6" spans="2:5" x14ac:dyDescent="0.25">
      <c r="B6" t="s">
        <v>2622</v>
      </c>
      <c r="C6" t="s">
        <v>1495</v>
      </c>
    </row>
    <row r="7" spans="2:5" x14ac:dyDescent="0.25">
      <c r="B7" t="s">
        <v>2685</v>
      </c>
      <c r="C7" t="s">
        <v>1495</v>
      </c>
    </row>
    <row r="8" spans="2:5" x14ac:dyDescent="0.25">
      <c r="B8" t="s">
        <v>2624</v>
      </c>
      <c r="C8" t="s">
        <v>1495</v>
      </c>
      <c r="E8" s="333">
        <v>161033428906.22</v>
      </c>
    </row>
    <row r="9" spans="2:5" x14ac:dyDescent="0.25">
      <c r="B9" t="s">
        <v>2625</v>
      </c>
      <c r="C9" t="s">
        <v>1495</v>
      </c>
      <c r="E9" s="333">
        <v>155128699953</v>
      </c>
    </row>
    <row r="10" spans="2:5" x14ac:dyDescent="0.25">
      <c r="B10" t="s">
        <v>2626</v>
      </c>
      <c r="C10" t="s">
        <v>2097</v>
      </c>
      <c r="E10" s="334">
        <f>+E9/E8</f>
        <v>0.96333227831434487</v>
      </c>
    </row>
    <row r="11" spans="2:5" x14ac:dyDescent="0.25">
      <c r="B11" t="s">
        <v>2627</v>
      </c>
      <c r="C11" t="s">
        <v>2097</v>
      </c>
    </row>
    <row r="12" spans="2:5" x14ac:dyDescent="0.25">
      <c r="B12" t="s">
        <v>2628</v>
      </c>
      <c r="C12" t="s">
        <v>2097</v>
      </c>
    </row>
    <row r="13" spans="2:5" ht="15" x14ac:dyDescent="0.3">
      <c r="B13" t="s">
        <v>2629</v>
      </c>
      <c r="C13" t="s">
        <v>2097</v>
      </c>
      <c r="E13" s="335"/>
    </row>
    <row r="14" spans="2:5" ht="15" x14ac:dyDescent="0.3">
      <c r="B14" t="s">
        <v>2630</v>
      </c>
      <c r="C14" t="s">
        <v>2097</v>
      </c>
      <c r="E14" s="335"/>
    </row>
    <row r="15" spans="2:5" x14ac:dyDescent="0.25">
      <c r="B15" t="s">
        <v>2631</v>
      </c>
      <c r="C15" t="s">
        <v>2097</v>
      </c>
    </row>
    <row r="16" spans="2:5" x14ac:dyDescent="0.25">
      <c r="B16" t="s">
        <v>2632</v>
      </c>
      <c r="C16" t="s">
        <v>2097</v>
      </c>
    </row>
    <row r="17" spans="2:3" x14ac:dyDescent="0.25">
      <c r="B17" t="s">
        <v>2633</v>
      </c>
      <c r="C17" t="s">
        <v>2097</v>
      </c>
    </row>
    <row r="18" spans="2:3" x14ac:dyDescent="0.25">
      <c r="B18" t="s">
        <v>2634</v>
      </c>
      <c r="C18" t="s">
        <v>2097</v>
      </c>
    </row>
    <row r="19" spans="2:3" x14ac:dyDescent="0.25">
      <c r="B19" t="s">
        <v>2635</v>
      </c>
      <c r="C19" t="s">
        <v>2097</v>
      </c>
    </row>
    <row r="20" spans="2:3" x14ac:dyDescent="0.25">
      <c r="B20" t="s">
        <v>2636</v>
      </c>
      <c r="C20" t="s">
        <v>2097</v>
      </c>
    </row>
    <row r="21" spans="2:3" x14ac:dyDescent="0.25">
      <c r="B21" t="s">
        <v>2637</v>
      </c>
      <c r="C21" t="s">
        <v>2097</v>
      </c>
    </row>
    <row r="22" spans="2:3" x14ac:dyDescent="0.25">
      <c r="B22" t="s">
        <v>2638</v>
      </c>
      <c r="C22" t="s">
        <v>2097</v>
      </c>
    </row>
    <row r="23" spans="2:3" x14ac:dyDescent="0.25">
      <c r="B23" t="s">
        <v>2639</v>
      </c>
      <c r="C23" t="s">
        <v>2097</v>
      </c>
    </row>
    <row r="24" spans="2:3" x14ac:dyDescent="0.25">
      <c r="B24" t="s">
        <v>2640</v>
      </c>
      <c r="C24" t="s">
        <v>2097</v>
      </c>
    </row>
    <row r="25" spans="2:3" x14ac:dyDescent="0.25">
      <c r="B25" t="s">
        <v>2641</v>
      </c>
      <c r="C25" t="s">
        <v>2097</v>
      </c>
    </row>
    <row r="26" spans="2:3" x14ac:dyDescent="0.25">
      <c r="B26" t="s">
        <v>2642</v>
      </c>
      <c r="C26" t="s">
        <v>2097</v>
      </c>
    </row>
    <row r="27" spans="2:3" x14ac:dyDescent="0.25">
      <c r="B27" t="s">
        <v>2643</v>
      </c>
      <c r="C27" t="s">
        <v>2097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46"/>
  <sheetViews>
    <sheetView topLeftCell="I40" zoomScaleNormal="100" workbookViewId="0">
      <selection activeCell="P52" sqref="P52"/>
    </sheetView>
  </sheetViews>
  <sheetFormatPr baseColWidth="10" defaultColWidth="26.28515625" defaultRowHeight="14.25" x14ac:dyDescent="0.25"/>
  <cols>
    <col min="1" max="6" width="26.28515625" style="1"/>
    <col min="7" max="7" width="29" style="1" customWidth="1"/>
    <col min="8" max="9" width="26.28515625" style="1"/>
    <col min="10" max="10" width="18.7109375" style="1" customWidth="1"/>
    <col min="11" max="11" width="29.85546875" style="1" customWidth="1"/>
    <col min="12" max="12" width="4" style="1" customWidth="1"/>
    <col min="13" max="13" width="3.85546875" style="1" customWidth="1"/>
    <col min="14" max="16" width="26.28515625" style="1"/>
    <col min="17" max="17" width="6.85546875" style="1" customWidth="1"/>
    <col min="18" max="18" width="5.28515625" style="1" customWidth="1"/>
    <col min="19" max="19" width="26.28515625" style="1"/>
    <col min="20" max="20" width="39.28515625" style="1" customWidth="1"/>
    <col min="21" max="25" width="26.28515625" style="1"/>
    <col min="26" max="26" width="8.7109375" style="1" customWidth="1"/>
    <col min="27" max="27" width="26.28515625" style="1"/>
    <col min="28" max="28" width="8.42578125" style="1" customWidth="1"/>
    <col min="29" max="16384" width="26.28515625" style="1"/>
  </cols>
  <sheetData>
    <row r="1" spans="1:31" ht="28.5" x14ac:dyDescent="0.25">
      <c r="A1" s="8" t="s">
        <v>966</v>
      </c>
      <c r="B1" s="6"/>
      <c r="C1" s="6"/>
      <c r="D1" s="6"/>
      <c r="E1" s="6"/>
      <c r="F1" s="6"/>
      <c r="G1" s="6"/>
      <c r="H1" s="6"/>
      <c r="I1" s="8" t="s">
        <v>967</v>
      </c>
      <c r="J1" s="6"/>
      <c r="K1" s="8" t="s">
        <v>1276</v>
      </c>
      <c r="L1" s="6"/>
      <c r="M1" s="6"/>
      <c r="N1" s="8" t="s">
        <v>1278</v>
      </c>
      <c r="O1" s="8"/>
      <c r="P1" s="6"/>
      <c r="Q1" s="6"/>
      <c r="R1" s="6"/>
      <c r="S1" s="8" t="s">
        <v>1387</v>
      </c>
      <c r="T1" s="6"/>
      <c r="U1" s="6"/>
      <c r="V1" s="6"/>
      <c r="W1" s="6"/>
      <c r="X1" s="6"/>
      <c r="Y1" s="6"/>
      <c r="Z1" s="6"/>
      <c r="AA1" s="8" t="s">
        <v>1453</v>
      </c>
      <c r="AB1" s="6"/>
      <c r="AC1" s="8" t="s">
        <v>1457</v>
      </c>
      <c r="AE1" s="8" t="s">
        <v>2122</v>
      </c>
    </row>
    <row r="2" spans="1:31" ht="30" x14ac:dyDescent="0.25">
      <c r="A2" s="8" t="s">
        <v>720</v>
      </c>
      <c r="B2" s="8" t="s">
        <v>721</v>
      </c>
      <c r="C2" s="8" t="s">
        <v>1471</v>
      </c>
      <c r="D2" s="8" t="s">
        <v>722</v>
      </c>
      <c r="E2" s="8" t="s">
        <v>1269</v>
      </c>
      <c r="F2" s="8" t="s">
        <v>1270</v>
      </c>
      <c r="G2" s="8" t="s">
        <v>1472</v>
      </c>
      <c r="H2" s="6"/>
      <c r="I2" s="6" t="s">
        <v>968</v>
      </c>
      <c r="J2" s="6"/>
      <c r="K2" s="6" t="s">
        <v>1473</v>
      </c>
      <c r="L2" s="6"/>
      <c r="M2" s="6"/>
      <c r="N2" s="9" t="s">
        <v>1349</v>
      </c>
      <c r="O2" s="9" t="s">
        <v>2391</v>
      </c>
      <c r="P2" s="9" t="s">
        <v>1350</v>
      </c>
      <c r="Q2" s="6"/>
      <c r="R2" s="6"/>
      <c r="S2" s="8" t="s">
        <v>1388</v>
      </c>
      <c r="T2" s="8" t="s">
        <v>1386</v>
      </c>
      <c r="U2" s="8" t="s">
        <v>1351</v>
      </c>
      <c r="V2" s="8" t="s">
        <v>1474</v>
      </c>
      <c r="W2" s="8" t="s">
        <v>1475</v>
      </c>
      <c r="X2" s="8" t="s">
        <v>1476</v>
      </c>
      <c r="Y2" s="8" t="s">
        <v>1477</v>
      </c>
      <c r="Z2" s="6"/>
      <c r="AA2" s="8" t="s">
        <v>1406</v>
      </c>
      <c r="AB2" s="6"/>
      <c r="AC2" s="6" t="s">
        <v>1456</v>
      </c>
      <c r="AE2" s="1" t="s">
        <v>2121</v>
      </c>
    </row>
    <row r="3" spans="1:31" ht="42.75" x14ac:dyDescent="0.25">
      <c r="A3" s="6" t="s">
        <v>0</v>
      </c>
      <c r="B3" s="6" t="s">
        <v>1</v>
      </c>
      <c r="C3" s="6" t="s">
        <v>2</v>
      </c>
      <c r="D3" s="6" t="s">
        <v>723</v>
      </c>
      <c r="E3" s="6" t="s">
        <v>973</v>
      </c>
      <c r="F3" s="6">
        <v>971</v>
      </c>
      <c r="G3" s="6" t="s">
        <v>974</v>
      </c>
      <c r="H3" s="6"/>
      <c r="I3" s="6" t="s">
        <v>1479</v>
      </c>
      <c r="J3" s="6"/>
      <c r="K3" s="10" t="s">
        <v>2390</v>
      </c>
      <c r="L3" s="6"/>
      <c r="M3" s="6"/>
      <c r="N3" s="11" t="s">
        <v>1314</v>
      </c>
      <c r="O3" s="12" t="s">
        <v>2392</v>
      </c>
      <c r="P3" s="12" t="s">
        <v>2393</v>
      </c>
      <c r="Q3" s="6"/>
      <c r="R3" s="6"/>
      <c r="S3" s="6" t="s">
        <v>1424</v>
      </c>
      <c r="T3" s="6" t="s">
        <v>1425</v>
      </c>
      <c r="U3" s="6" t="s">
        <v>1354</v>
      </c>
      <c r="V3" s="6" t="s">
        <v>1389</v>
      </c>
      <c r="W3" s="6" t="s">
        <v>1390</v>
      </c>
      <c r="X3" s="6" t="s">
        <v>1480</v>
      </c>
      <c r="Y3" s="6" t="s">
        <v>1481</v>
      </c>
      <c r="Z3" s="6"/>
      <c r="AA3" s="6" t="s">
        <v>1482</v>
      </c>
      <c r="AB3" s="6"/>
      <c r="AC3" s="6" t="s">
        <v>1458</v>
      </c>
      <c r="AE3" s="1" t="s">
        <v>2124</v>
      </c>
    </row>
    <row r="4" spans="1:31" ht="42.75" x14ac:dyDescent="0.25">
      <c r="A4" s="1" t="s">
        <v>581</v>
      </c>
      <c r="B4" s="1" t="s">
        <v>582</v>
      </c>
      <c r="C4" s="1" t="s">
        <v>583</v>
      </c>
      <c r="D4" s="1" t="s">
        <v>924</v>
      </c>
      <c r="E4" s="1" t="s">
        <v>1991</v>
      </c>
      <c r="F4" s="1">
        <v>710</v>
      </c>
      <c r="G4" s="1" t="s">
        <v>1992</v>
      </c>
      <c r="H4" s="6"/>
      <c r="I4" s="6" t="s">
        <v>1483</v>
      </c>
      <c r="J4" s="6"/>
      <c r="K4" s="13" t="s">
        <v>1461</v>
      </c>
      <c r="L4" s="6"/>
      <c r="M4" s="6"/>
      <c r="N4" s="11" t="s">
        <v>1302</v>
      </c>
      <c r="O4" s="12" t="s">
        <v>2394</v>
      </c>
      <c r="P4" s="12" t="s">
        <v>2395</v>
      </c>
      <c r="Q4" s="6"/>
      <c r="R4" s="6"/>
      <c r="S4" s="6" t="s">
        <v>1484</v>
      </c>
      <c r="T4" s="6" t="s">
        <v>1426</v>
      </c>
      <c r="U4" s="6" t="s">
        <v>1355</v>
      </c>
      <c r="V4" s="6" t="s">
        <v>1485</v>
      </c>
      <c r="W4" s="6" t="s">
        <v>1486</v>
      </c>
      <c r="X4" s="6" t="s">
        <v>1487</v>
      </c>
      <c r="Y4" s="6" t="s">
        <v>1488</v>
      </c>
      <c r="Z4" s="6"/>
      <c r="AA4" s="6" t="s">
        <v>1489</v>
      </c>
      <c r="AB4" s="6"/>
      <c r="AC4" s="6" t="s">
        <v>1459</v>
      </c>
      <c r="AE4" s="1" t="s">
        <v>2125</v>
      </c>
    </row>
    <row r="5" spans="1:31" ht="28.5" x14ac:dyDescent="0.25">
      <c r="A5" s="6" t="s">
        <v>5</v>
      </c>
      <c r="B5" s="6" t="s">
        <v>6</v>
      </c>
      <c r="C5" s="6" t="s">
        <v>7</v>
      </c>
      <c r="D5" s="6" t="s">
        <v>725</v>
      </c>
      <c r="E5" s="6" t="s">
        <v>975</v>
      </c>
      <c r="F5" s="6">
        <v>8</v>
      </c>
      <c r="G5" s="6" t="s">
        <v>976</v>
      </c>
      <c r="H5" s="6"/>
      <c r="I5" s="6" t="s">
        <v>969</v>
      </c>
      <c r="J5" s="6"/>
      <c r="K5" s="6" t="s">
        <v>1490</v>
      </c>
      <c r="L5" s="6"/>
      <c r="M5" s="6"/>
      <c r="N5" s="11" t="s">
        <v>1292</v>
      </c>
      <c r="O5" s="12" t="s">
        <v>2396</v>
      </c>
      <c r="P5" s="12" t="s">
        <v>2397</v>
      </c>
      <c r="Q5" s="6"/>
      <c r="R5" s="6"/>
      <c r="S5" s="6" t="s">
        <v>1391</v>
      </c>
      <c r="T5" s="6" t="s">
        <v>1357</v>
      </c>
      <c r="U5" s="6" t="s">
        <v>1356</v>
      </c>
      <c r="V5" s="6" t="s">
        <v>1491</v>
      </c>
      <c r="W5" s="6" t="s">
        <v>1492</v>
      </c>
      <c r="X5" s="6" t="s">
        <v>1493</v>
      </c>
      <c r="Y5" s="6" t="s">
        <v>1494</v>
      </c>
      <c r="Z5" s="6"/>
      <c r="AA5" s="6" t="s">
        <v>1495</v>
      </c>
      <c r="AB5" s="6"/>
      <c r="AC5" s="6" t="s">
        <v>1496</v>
      </c>
      <c r="AE5" s="1" t="s">
        <v>2126</v>
      </c>
    </row>
    <row r="6" spans="1:31" x14ac:dyDescent="0.25">
      <c r="A6" s="6" t="s">
        <v>8</v>
      </c>
      <c r="B6" s="6" t="s">
        <v>9</v>
      </c>
      <c r="C6" s="6" t="s">
        <v>10</v>
      </c>
      <c r="D6" s="6" t="s">
        <v>726</v>
      </c>
      <c r="E6" s="6" t="s">
        <v>1035</v>
      </c>
      <c r="F6" s="6">
        <v>12</v>
      </c>
      <c r="G6" s="6" t="s">
        <v>1036</v>
      </c>
      <c r="H6" s="6"/>
      <c r="I6" s="6" t="s">
        <v>2535</v>
      </c>
      <c r="J6" s="6"/>
      <c r="K6" s="6" t="s">
        <v>1497</v>
      </c>
      <c r="L6" s="6"/>
      <c r="M6" s="6"/>
      <c r="N6" s="11" t="s">
        <v>1347</v>
      </c>
      <c r="O6" s="12" t="s">
        <v>2398</v>
      </c>
      <c r="P6" s="12" t="s">
        <v>2399</v>
      </c>
      <c r="Q6" s="6"/>
      <c r="R6" s="6"/>
      <c r="S6" s="6" t="s">
        <v>1392</v>
      </c>
      <c r="T6" s="6" t="s">
        <v>1359</v>
      </c>
      <c r="U6" s="6" t="s">
        <v>1358</v>
      </c>
      <c r="V6" s="6" t="s">
        <v>1498</v>
      </c>
      <c r="W6" s="6" t="s">
        <v>1499</v>
      </c>
      <c r="X6" s="6" t="s">
        <v>1500</v>
      </c>
      <c r="Y6" s="6" t="s">
        <v>1501</v>
      </c>
      <c r="Z6" s="6"/>
      <c r="AA6" s="6" t="s">
        <v>2097</v>
      </c>
      <c r="AB6" s="6"/>
      <c r="AC6" s="6" t="s">
        <v>1460</v>
      </c>
      <c r="AE6" s="1" t="s">
        <v>2127</v>
      </c>
    </row>
    <row r="7" spans="1:31" ht="57" x14ac:dyDescent="0.25">
      <c r="A7" s="1" t="s">
        <v>231</v>
      </c>
      <c r="B7" s="1" t="s">
        <v>232</v>
      </c>
      <c r="C7" s="1" t="s">
        <v>233</v>
      </c>
      <c r="D7" s="1" t="s">
        <v>803</v>
      </c>
      <c r="E7" s="1" t="s">
        <v>1745</v>
      </c>
      <c r="F7" s="1">
        <v>978</v>
      </c>
      <c r="G7" s="1" t="s">
        <v>1746</v>
      </c>
      <c r="H7" s="6"/>
      <c r="I7" s="6" t="s">
        <v>1502</v>
      </c>
      <c r="J7" s="6"/>
      <c r="K7" s="6" t="s">
        <v>1503</v>
      </c>
      <c r="L7" s="6"/>
      <c r="N7" s="11" t="s">
        <v>1287</v>
      </c>
      <c r="O7" s="12" t="s">
        <v>2400</v>
      </c>
      <c r="P7" s="12" t="s">
        <v>2401</v>
      </c>
      <c r="Q7" s="6"/>
      <c r="R7" s="6"/>
      <c r="S7" s="6" t="s">
        <v>1504</v>
      </c>
      <c r="T7" s="6" t="s">
        <v>1427</v>
      </c>
      <c r="U7" s="6" t="s">
        <v>1360</v>
      </c>
      <c r="V7" s="6" t="s">
        <v>1505</v>
      </c>
      <c r="W7" s="6" t="s">
        <v>1393</v>
      </c>
      <c r="X7" s="6" t="s">
        <v>1506</v>
      </c>
      <c r="Y7" s="6" t="s">
        <v>1507</v>
      </c>
      <c r="Z7" s="6"/>
      <c r="AA7" s="6" t="s">
        <v>1508</v>
      </c>
      <c r="AB7" s="6"/>
      <c r="AC7" s="6" t="s">
        <v>1509</v>
      </c>
      <c r="AE7" s="1" t="s">
        <v>2123</v>
      </c>
    </row>
    <row r="8" spans="1:31" ht="28.5" x14ac:dyDescent="0.25">
      <c r="A8" s="6" t="s">
        <v>14</v>
      </c>
      <c r="B8" s="6" t="s">
        <v>15</v>
      </c>
      <c r="C8" s="6" t="s">
        <v>16</v>
      </c>
      <c r="D8" s="6" t="s">
        <v>728</v>
      </c>
      <c r="E8" s="6" t="s">
        <v>1518</v>
      </c>
      <c r="F8" s="6">
        <v>978</v>
      </c>
      <c r="G8" s="6" t="s">
        <v>1519</v>
      </c>
      <c r="H8" s="6"/>
      <c r="I8" s="6"/>
      <c r="J8" s="6"/>
      <c r="K8" s="6"/>
      <c r="L8" s="6"/>
      <c r="M8" s="6"/>
      <c r="N8" s="11" t="s">
        <v>1325</v>
      </c>
      <c r="O8" s="12" t="s">
        <v>2402</v>
      </c>
      <c r="P8" s="12" t="s">
        <v>2403</v>
      </c>
      <c r="Q8" s="6"/>
      <c r="R8" s="6"/>
      <c r="S8" s="6" t="s">
        <v>1428</v>
      </c>
      <c r="T8" s="6" t="s">
        <v>1429</v>
      </c>
      <c r="U8" s="6" t="s">
        <v>1361</v>
      </c>
      <c r="V8" s="6" t="s">
        <v>1512</v>
      </c>
      <c r="W8" s="6" t="s">
        <v>1513</v>
      </c>
      <c r="X8" s="6" t="s">
        <v>1514</v>
      </c>
      <c r="Y8" s="6" t="s">
        <v>1515</v>
      </c>
      <c r="Z8" s="6"/>
      <c r="AA8" s="6" t="s">
        <v>1516</v>
      </c>
      <c r="AB8" s="6"/>
      <c r="AC8" s="6" t="s">
        <v>1517</v>
      </c>
    </row>
    <row r="9" spans="1:31" ht="57" x14ac:dyDescent="0.25">
      <c r="A9" s="6" t="s">
        <v>17</v>
      </c>
      <c r="B9" s="6" t="s">
        <v>18</v>
      </c>
      <c r="C9" s="6" t="s">
        <v>19</v>
      </c>
      <c r="D9" s="6" t="s">
        <v>729</v>
      </c>
      <c r="E9" s="6" t="s">
        <v>981</v>
      </c>
      <c r="F9" s="6">
        <v>973</v>
      </c>
      <c r="G9" s="6" t="s">
        <v>982</v>
      </c>
      <c r="H9" s="6"/>
      <c r="I9" s="8" t="s">
        <v>1277</v>
      </c>
      <c r="J9" s="6"/>
      <c r="K9" s="6"/>
      <c r="L9" s="6"/>
      <c r="M9" s="6"/>
      <c r="N9" s="11" t="s">
        <v>1286</v>
      </c>
      <c r="O9" s="12" t="s">
        <v>2404</v>
      </c>
      <c r="P9" s="12" t="s">
        <v>2405</v>
      </c>
      <c r="Q9" s="6"/>
      <c r="R9" s="6"/>
      <c r="S9" s="6" t="s">
        <v>1520</v>
      </c>
      <c r="T9" s="6" t="s">
        <v>1431</v>
      </c>
      <c r="U9" s="6" t="s">
        <v>1362</v>
      </c>
      <c r="V9" s="6" t="s">
        <v>1521</v>
      </c>
      <c r="W9" s="6" t="s">
        <v>1522</v>
      </c>
      <c r="X9" s="6" t="s">
        <v>1430</v>
      </c>
      <c r="Y9" s="6" t="s">
        <v>1523</v>
      </c>
      <c r="Z9" s="6"/>
      <c r="AA9" s="6" t="s">
        <v>1524</v>
      </c>
      <c r="AB9" s="6"/>
      <c r="AC9" s="6"/>
    </row>
    <row r="10" spans="1:31" ht="57" x14ac:dyDescent="0.25">
      <c r="A10" s="6" t="s">
        <v>20</v>
      </c>
      <c r="B10" s="6" t="s">
        <v>21</v>
      </c>
      <c r="C10" s="6" t="s">
        <v>22</v>
      </c>
      <c r="D10" s="6" t="s">
        <v>730</v>
      </c>
      <c r="E10" s="6" t="s">
        <v>1170</v>
      </c>
      <c r="F10" s="6">
        <v>951</v>
      </c>
      <c r="G10" s="6" t="s">
        <v>1171</v>
      </c>
      <c r="H10" s="6"/>
      <c r="I10" s="7" t="s">
        <v>1525</v>
      </c>
      <c r="J10" s="7" t="s">
        <v>1526</v>
      </c>
      <c r="K10" s="14" t="s">
        <v>1527</v>
      </c>
      <c r="L10" s="6"/>
      <c r="M10" s="6"/>
      <c r="N10" s="11" t="s">
        <v>1329</v>
      </c>
      <c r="O10" s="12" t="s">
        <v>2406</v>
      </c>
      <c r="P10" s="12" t="s">
        <v>2407</v>
      </c>
      <c r="Q10" s="6"/>
      <c r="R10" s="6"/>
      <c r="S10" s="6" t="s">
        <v>1528</v>
      </c>
      <c r="T10" s="6" t="s">
        <v>1432</v>
      </c>
      <c r="U10" s="6" t="s">
        <v>1363</v>
      </c>
      <c r="V10" s="6" t="s">
        <v>1529</v>
      </c>
      <c r="W10" s="6" t="s">
        <v>1530</v>
      </c>
      <c r="X10" s="6" t="s">
        <v>1531</v>
      </c>
      <c r="Y10" s="6" t="s">
        <v>1532</v>
      </c>
      <c r="Z10" s="6"/>
      <c r="AA10" s="6"/>
      <c r="AB10" s="6"/>
      <c r="AC10" s="6"/>
    </row>
    <row r="11" spans="1:31" ht="57" x14ac:dyDescent="0.25">
      <c r="A11" s="6" t="s">
        <v>23</v>
      </c>
      <c r="B11" s="6" t="s">
        <v>24</v>
      </c>
      <c r="C11" s="6" t="s">
        <v>25</v>
      </c>
      <c r="D11" s="6" t="s">
        <v>731</v>
      </c>
      <c r="E11" s="6" t="s">
        <v>1537</v>
      </c>
      <c r="F11" s="6">
        <v>951</v>
      </c>
      <c r="G11" s="6" t="s">
        <v>1538</v>
      </c>
      <c r="H11" s="6"/>
      <c r="I11" s="15" t="s">
        <v>971</v>
      </c>
      <c r="J11" s="15">
        <v>784</v>
      </c>
      <c r="K11" s="16" t="s">
        <v>972</v>
      </c>
      <c r="L11" s="6"/>
      <c r="M11" s="6"/>
      <c r="N11" s="11" t="s">
        <v>1343</v>
      </c>
      <c r="O11" s="12" t="s">
        <v>2408</v>
      </c>
      <c r="P11" s="12" t="s">
        <v>2409</v>
      </c>
      <c r="Q11" s="6"/>
      <c r="R11" s="6"/>
      <c r="S11" s="6" t="s">
        <v>1433</v>
      </c>
      <c r="T11" s="6" t="s">
        <v>1434</v>
      </c>
      <c r="U11" s="6" t="s">
        <v>1364</v>
      </c>
      <c r="V11" s="6" t="s">
        <v>1533</v>
      </c>
      <c r="W11" s="6" t="s">
        <v>1534</v>
      </c>
      <c r="X11" s="6" t="s">
        <v>1535</v>
      </c>
      <c r="Y11" s="6" t="s">
        <v>1536</v>
      </c>
      <c r="Z11" s="6"/>
      <c r="AA11" s="6"/>
      <c r="AB11" s="6"/>
      <c r="AC11" s="6"/>
    </row>
    <row r="12" spans="1:31" ht="42.75" x14ac:dyDescent="0.25">
      <c r="A12" s="1" t="s">
        <v>441</v>
      </c>
      <c r="B12" s="1" t="s">
        <v>442</v>
      </c>
      <c r="C12" s="1" t="s">
        <v>443</v>
      </c>
      <c r="D12" s="1" t="s">
        <v>876</v>
      </c>
      <c r="E12" s="1" t="s">
        <v>1900</v>
      </c>
      <c r="F12" s="1">
        <v>532</v>
      </c>
      <c r="G12" s="1" t="s">
        <v>1901</v>
      </c>
      <c r="H12" s="6"/>
      <c r="I12" s="15" t="s">
        <v>1539</v>
      </c>
      <c r="J12" s="15">
        <v>971</v>
      </c>
      <c r="K12" s="16" t="s">
        <v>1540</v>
      </c>
      <c r="L12" s="6"/>
      <c r="M12" s="6"/>
      <c r="N12" s="11" t="s">
        <v>1306</v>
      </c>
      <c r="O12" s="12" t="s">
        <v>2410</v>
      </c>
      <c r="P12" s="12" t="s">
        <v>2411</v>
      </c>
      <c r="Q12" s="6"/>
      <c r="R12" s="6"/>
      <c r="S12" s="6" t="s">
        <v>1435</v>
      </c>
      <c r="T12" s="6" t="s">
        <v>1436</v>
      </c>
      <c r="U12" s="6" t="s">
        <v>1365</v>
      </c>
      <c r="V12" s="6" t="s">
        <v>1541</v>
      </c>
      <c r="W12" s="6" t="s">
        <v>1394</v>
      </c>
      <c r="X12" s="6" t="s">
        <v>1542</v>
      </c>
      <c r="Y12" s="6" t="s">
        <v>1543</v>
      </c>
      <c r="Z12" s="6"/>
      <c r="AA12" s="6"/>
      <c r="AB12" s="6"/>
      <c r="AC12" s="6"/>
    </row>
    <row r="13" spans="1:31" ht="42.75" x14ac:dyDescent="0.25">
      <c r="A13" s="1" t="s">
        <v>551</v>
      </c>
      <c r="B13" s="1" t="s">
        <v>552</v>
      </c>
      <c r="C13" s="1" t="s">
        <v>553</v>
      </c>
      <c r="D13" s="1" t="s">
        <v>914</v>
      </c>
      <c r="E13" s="1" t="s">
        <v>1972</v>
      </c>
      <c r="F13" s="1">
        <v>682</v>
      </c>
      <c r="G13" s="1" t="s">
        <v>1973</v>
      </c>
      <c r="H13" s="6"/>
      <c r="I13" s="15" t="s">
        <v>1544</v>
      </c>
      <c r="J13" s="15">
        <v>8</v>
      </c>
      <c r="K13" s="16" t="s">
        <v>1545</v>
      </c>
      <c r="L13" s="6"/>
      <c r="M13" s="6"/>
      <c r="N13" s="11" t="s">
        <v>1295</v>
      </c>
      <c r="O13" s="12" t="s">
        <v>2412</v>
      </c>
      <c r="P13" s="12" t="s">
        <v>2413</v>
      </c>
      <c r="Q13" s="6"/>
      <c r="R13" s="6"/>
      <c r="S13" s="6" t="s">
        <v>1437</v>
      </c>
      <c r="T13" s="6" t="s">
        <v>1438</v>
      </c>
      <c r="U13" s="6" t="s">
        <v>1366</v>
      </c>
      <c r="V13" s="6" t="s">
        <v>1546</v>
      </c>
      <c r="W13" s="6" t="s">
        <v>1547</v>
      </c>
      <c r="X13" s="6" t="s">
        <v>1548</v>
      </c>
      <c r="Y13" s="6" t="s">
        <v>1549</v>
      </c>
      <c r="Z13" s="6"/>
      <c r="AA13" s="6"/>
      <c r="AB13" s="6"/>
      <c r="AC13" s="6"/>
    </row>
    <row r="14" spans="1:31" ht="42.75" x14ac:dyDescent="0.25">
      <c r="A14" s="6" t="s">
        <v>26</v>
      </c>
      <c r="B14" s="6" t="s">
        <v>27</v>
      </c>
      <c r="C14" s="6" t="s">
        <v>28</v>
      </c>
      <c r="D14" s="6" t="s">
        <v>732</v>
      </c>
      <c r="E14" s="6" t="s">
        <v>983</v>
      </c>
      <c r="F14" s="6">
        <v>32</v>
      </c>
      <c r="G14" s="6" t="s">
        <v>984</v>
      </c>
      <c r="H14" s="6"/>
      <c r="I14" s="15" t="s">
        <v>1550</v>
      </c>
      <c r="J14" s="15">
        <v>51</v>
      </c>
      <c r="K14" s="16" t="s">
        <v>1551</v>
      </c>
      <c r="L14" s="6"/>
      <c r="M14" s="6"/>
      <c r="N14" s="11" t="s">
        <v>1299</v>
      </c>
      <c r="O14" s="12" t="s">
        <v>2414</v>
      </c>
      <c r="P14" s="12" t="s">
        <v>2415</v>
      </c>
      <c r="Q14" s="6"/>
      <c r="R14" s="6"/>
      <c r="S14" s="6" t="s">
        <v>1439</v>
      </c>
      <c r="T14" s="6" t="s">
        <v>1440</v>
      </c>
      <c r="U14" s="6" t="s">
        <v>1367</v>
      </c>
      <c r="V14" s="6" t="s">
        <v>1552</v>
      </c>
      <c r="W14" s="6" t="s">
        <v>1553</v>
      </c>
      <c r="X14" s="6" t="s">
        <v>1554</v>
      </c>
      <c r="Y14" s="6" t="s">
        <v>1555</v>
      </c>
      <c r="Z14" s="6"/>
      <c r="AA14" s="6"/>
      <c r="AB14" s="6"/>
      <c r="AC14" s="6"/>
    </row>
    <row r="15" spans="1:31" ht="42.75" x14ac:dyDescent="0.25">
      <c r="A15" s="6" t="s">
        <v>29</v>
      </c>
      <c r="B15" s="6" t="s">
        <v>30</v>
      </c>
      <c r="C15" s="6" t="s">
        <v>31</v>
      </c>
      <c r="D15" s="6" t="s">
        <v>733</v>
      </c>
      <c r="E15" s="6" t="s">
        <v>977</v>
      </c>
      <c r="F15" s="6">
        <v>51</v>
      </c>
      <c r="G15" s="6" t="s">
        <v>978</v>
      </c>
      <c r="H15" s="6"/>
      <c r="I15" s="15" t="s">
        <v>979</v>
      </c>
      <c r="J15" s="15">
        <v>532</v>
      </c>
      <c r="K15" s="16" t="s">
        <v>980</v>
      </c>
      <c r="L15" s="6"/>
      <c r="M15" s="6"/>
      <c r="N15" s="11" t="s">
        <v>1297</v>
      </c>
      <c r="O15" s="12" t="s">
        <v>2416</v>
      </c>
      <c r="P15" s="12" t="s">
        <v>2417</v>
      </c>
      <c r="Q15" s="6"/>
      <c r="R15" s="6"/>
      <c r="S15" s="6" t="s">
        <v>1556</v>
      </c>
      <c r="T15" s="6" t="s">
        <v>1369</v>
      </c>
      <c r="U15" s="6" t="s">
        <v>1368</v>
      </c>
      <c r="V15" s="6" t="s">
        <v>1557</v>
      </c>
      <c r="W15" s="6" t="s">
        <v>1558</v>
      </c>
      <c r="X15" s="6" t="s">
        <v>1559</v>
      </c>
      <c r="Y15" s="6" t="s">
        <v>1560</v>
      </c>
      <c r="Z15" s="6"/>
      <c r="AA15" s="6"/>
      <c r="AB15" s="6"/>
      <c r="AC15" s="6"/>
    </row>
    <row r="16" spans="1:31" ht="28.5" x14ac:dyDescent="0.25">
      <c r="A16" s="6" t="s">
        <v>32</v>
      </c>
      <c r="B16" s="6" t="s">
        <v>33</v>
      </c>
      <c r="C16" s="6" t="s">
        <v>34</v>
      </c>
      <c r="D16" s="6" t="s">
        <v>734</v>
      </c>
      <c r="E16" s="6" t="s">
        <v>987</v>
      </c>
      <c r="F16" s="6">
        <v>533</v>
      </c>
      <c r="G16" s="6" t="s">
        <v>988</v>
      </c>
      <c r="H16" s="6"/>
      <c r="I16" s="15" t="s">
        <v>1561</v>
      </c>
      <c r="J16" s="15">
        <v>973</v>
      </c>
      <c r="K16" s="16" t="s">
        <v>1562</v>
      </c>
      <c r="L16" s="6"/>
      <c r="M16" s="6"/>
      <c r="N16" s="11" t="s">
        <v>1328</v>
      </c>
      <c r="O16" s="12" t="s">
        <v>2418</v>
      </c>
      <c r="P16" s="12" t="s">
        <v>2419</v>
      </c>
      <c r="Q16" s="6"/>
      <c r="R16" s="6"/>
      <c r="S16" s="6" t="s">
        <v>1396</v>
      </c>
      <c r="T16" s="6" t="s">
        <v>1371</v>
      </c>
      <c r="U16" s="6" t="s">
        <v>1370</v>
      </c>
      <c r="V16" s="6" t="s">
        <v>1395</v>
      </c>
      <c r="W16" s="6" t="s">
        <v>1563</v>
      </c>
      <c r="X16" s="6" t="s">
        <v>1564</v>
      </c>
      <c r="Y16" s="6" t="s">
        <v>1565</v>
      </c>
      <c r="Z16" s="6"/>
      <c r="AA16" s="6"/>
      <c r="AB16" s="6"/>
      <c r="AC16" s="6"/>
    </row>
    <row r="17" spans="1:29" ht="28.5" x14ac:dyDescent="0.25">
      <c r="A17" s="6" t="s">
        <v>35</v>
      </c>
      <c r="B17" s="6" t="s">
        <v>36</v>
      </c>
      <c r="C17" s="6" t="s">
        <v>37</v>
      </c>
      <c r="D17" s="6" t="s">
        <v>735</v>
      </c>
      <c r="E17" s="6" t="s">
        <v>985</v>
      </c>
      <c r="F17" s="6">
        <v>36</v>
      </c>
      <c r="G17" s="6" t="s">
        <v>986</v>
      </c>
      <c r="H17" s="6"/>
      <c r="I17" s="15" t="s">
        <v>1568</v>
      </c>
      <c r="J17" s="15">
        <v>32</v>
      </c>
      <c r="K17" s="16" t="s">
        <v>1569</v>
      </c>
      <c r="L17" s="6"/>
      <c r="M17" s="6"/>
      <c r="N17" s="11" t="s">
        <v>1330</v>
      </c>
      <c r="O17" s="12" t="s">
        <v>2420</v>
      </c>
      <c r="P17" s="12" t="s">
        <v>2421</v>
      </c>
      <c r="Q17" s="6"/>
      <c r="R17" s="6"/>
      <c r="S17" s="6" t="s">
        <v>1414</v>
      </c>
      <c r="T17" s="6" t="s">
        <v>1441</v>
      </c>
      <c r="U17" s="6" t="s">
        <v>1372</v>
      </c>
      <c r="V17" s="6" t="s">
        <v>1397</v>
      </c>
      <c r="W17" s="6" t="s">
        <v>1398</v>
      </c>
      <c r="X17" s="6" t="s">
        <v>1413</v>
      </c>
      <c r="Y17" s="6" t="s">
        <v>1570</v>
      </c>
      <c r="Z17" s="6"/>
      <c r="AA17" s="6"/>
      <c r="AB17" s="6"/>
      <c r="AC17" s="6"/>
    </row>
    <row r="18" spans="1:29" ht="28.5" x14ac:dyDescent="0.25">
      <c r="A18" s="6" t="s">
        <v>38</v>
      </c>
      <c r="B18" s="6" t="s">
        <v>39</v>
      </c>
      <c r="C18" s="6" t="s">
        <v>40</v>
      </c>
      <c r="D18" s="6" t="s">
        <v>736</v>
      </c>
      <c r="E18" s="6" t="s">
        <v>1566</v>
      </c>
      <c r="F18" s="6">
        <v>978</v>
      </c>
      <c r="G18" s="6" t="s">
        <v>1567</v>
      </c>
      <c r="H18" s="6"/>
      <c r="I18" s="15" t="s">
        <v>1571</v>
      </c>
      <c r="J18" s="15">
        <v>36</v>
      </c>
      <c r="K18" s="16" t="s">
        <v>1572</v>
      </c>
      <c r="L18" s="6"/>
      <c r="M18" s="6"/>
      <c r="N18" s="11" t="s">
        <v>1300</v>
      </c>
      <c r="O18" s="12" t="s">
        <v>2422</v>
      </c>
      <c r="P18" s="12" t="s">
        <v>2423</v>
      </c>
      <c r="Q18" s="6"/>
      <c r="R18" s="6"/>
      <c r="S18" s="6" t="s">
        <v>1415</v>
      </c>
      <c r="T18" s="6" t="s">
        <v>1442</v>
      </c>
      <c r="U18" s="6" t="s">
        <v>1373</v>
      </c>
      <c r="V18" s="6" t="s">
        <v>1573</v>
      </c>
      <c r="W18" s="6" t="s">
        <v>1574</v>
      </c>
      <c r="X18" s="6" t="s">
        <v>1575</v>
      </c>
      <c r="Y18" s="6" t="s">
        <v>1576</v>
      </c>
      <c r="Z18" s="6"/>
      <c r="AA18" s="6"/>
      <c r="AB18" s="6"/>
      <c r="AC18" s="6"/>
    </row>
    <row r="19" spans="1:29" ht="28.5" x14ac:dyDescent="0.25">
      <c r="A19" s="6" t="s">
        <v>41</v>
      </c>
      <c r="B19" s="6" t="s">
        <v>42</v>
      </c>
      <c r="C19" s="6" t="s">
        <v>43</v>
      </c>
      <c r="D19" s="6" t="s">
        <v>737</v>
      </c>
      <c r="E19" s="6" t="s">
        <v>989</v>
      </c>
      <c r="F19" s="6">
        <v>944</v>
      </c>
      <c r="G19" s="6" t="s">
        <v>990</v>
      </c>
      <c r="H19" s="6"/>
      <c r="I19" s="15" t="s">
        <v>1577</v>
      </c>
      <c r="J19" s="15">
        <v>533</v>
      </c>
      <c r="K19" s="16" t="s">
        <v>1578</v>
      </c>
      <c r="L19" s="6"/>
      <c r="M19" s="6"/>
      <c r="N19" s="11" t="s">
        <v>1318</v>
      </c>
      <c r="O19" s="12" t="s">
        <v>2424</v>
      </c>
      <c r="P19" s="12" t="s">
        <v>2425</v>
      </c>
      <c r="Q19" s="6"/>
      <c r="R19" s="6"/>
      <c r="S19" s="6" t="s">
        <v>1416</v>
      </c>
      <c r="T19" s="6" t="s">
        <v>1443</v>
      </c>
      <c r="U19" s="6" t="s">
        <v>1374</v>
      </c>
      <c r="V19" s="6" t="s">
        <v>1579</v>
      </c>
      <c r="W19" s="6" t="s">
        <v>1580</v>
      </c>
      <c r="X19" s="6" t="s">
        <v>1581</v>
      </c>
      <c r="Y19" s="6" t="s">
        <v>1582</v>
      </c>
      <c r="Z19" s="6"/>
      <c r="AA19" s="6"/>
      <c r="AB19" s="6"/>
      <c r="AC19" s="6"/>
    </row>
    <row r="20" spans="1:29" ht="28.5" x14ac:dyDescent="0.25">
      <c r="A20" s="6" t="s">
        <v>44</v>
      </c>
      <c r="B20" s="6" t="s">
        <v>45</v>
      </c>
      <c r="C20" s="6" t="s">
        <v>46</v>
      </c>
      <c r="D20" s="6" t="s">
        <v>738</v>
      </c>
      <c r="E20" s="6" t="s">
        <v>1008</v>
      </c>
      <c r="F20" s="6">
        <v>44</v>
      </c>
      <c r="G20" s="6" t="s">
        <v>1009</v>
      </c>
      <c r="H20" s="6"/>
      <c r="I20" s="15" t="s">
        <v>1583</v>
      </c>
      <c r="J20" s="15">
        <v>944</v>
      </c>
      <c r="K20" s="16" t="s">
        <v>1584</v>
      </c>
      <c r="L20" s="6"/>
      <c r="M20" s="6"/>
      <c r="N20" s="11" t="s">
        <v>1301</v>
      </c>
      <c r="O20" s="12" t="s">
        <v>2426</v>
      </c>
      <c r="P20" s="12" t="s">
        <v>2427</v>
      </c>
      <c r="Q20" s="6"/>
      <c r="R20" s="6"/>
      <c r="S20" s="6" t="s">
        <v>1585</v>
      </c>
      <c r="T20" s="6" t="s">
        <v>1444</v>
      </c>
      <c r="U20" s="6" t="s">
        <v>1375</v>
      </c>
      <c r="V20" s="6" t="s">
        <v>1586</v>
      </c>
      <c r="W20" s="6" t="s">
        <v>1587</v>
      </c>
      <c r="X20" s="6" t="s">
        <v>1417</v>
      </c>
      <c r="Y20" s="6" t="s">
        <v>1588</v>
      </c>
      <c r="Z20" s="6"/>
      <c r="AA20" s="6"/>
      <c r="AB20" s="6"/>
      <c r="AC20" s="6"/>
    </row>
    <row r="21" spans="1:29" ht="28.5" x14ac:dyDescent="0.25">
      <c r="A21" s="6" t="s">
        <v>47</v>
      </c>
      <c r="B21" s="6" t="s">
        <v>48</v>
      </c>
      <c r="C21" s="6" t="s">
        <v>49</v>
      </c>
      <c r="D21" s="6" t="s">
        <v>739</v>
      </c>
      <c r="E21" s="6" t="s">
        <v>997</v>
      </c>
      <c r="F21" s="6">
        <v>48</v>
      </c>
      <c r="G21" s="6" t="s">
        <v>998</v>
      </c>
      <c r="H21" s="6"/>
      <c r="I21" s="15" t="s">
        <v>991</v>
      </c>
      <c r="J21" s="15">
        <v>977</v>
      </c>
      <c r="K21" s="16" t="s">
        <v>992</v>
      </c>
      <c r="L21" s="6"/>
      <c r="M21" s="6"/>
      <c r="N21" s="11" t="s">
        <v>1313</v>
      </c>
      <c r="O21" s="12" t="s">
        <v>2428</v>
      </c>
      <c r="P21" s="12" t="s">
        <v>2429</v>
      </c>
      <c r="Q21" s="6"/>
      <c r="R21" s="6"/>
      <c r="S21" s="6" t="s">
        <v>1418</v>
      </c>
      <c r="T21" s="6" t="s">
        <v>1445</v>
      </c>
      <c r="U21" s="6" t="s">
        <v>1376</v>
      </c>
      <c r="V21" s="6" t="s">
        <v>1589</v>
      </c>
      <c r="W21" s="6" t="s">
        <v>1590</v>
      </c>
      <c r="X21" s="6" t="s">
        <v>1591</v>
      </c>
      <c r="Y21" s="6" t="s">
        <v>1592</v>
      </c>
      <c r="Z21" s="6"/>
      <c r="AA21" s="6"/>
      <c r="AB21" s="6"/>
      <c r="AC21" s="6"/>
    </row>
    <row r="22" spans="1:29" ht="28.5" x14ac:dyDescent="0.25">
      <c r="A22" s="6" t="s">
        <v>50</v>
      </c>
      <c r="B22" s="6" t="s">
        <v>51</v>
      </c>
      <c r="C22" s="6" t="s">
        <v>52</v>
      </c>
      <c r="D22" s="6" t="s">
        <v>740</v>
      </c>
      <c r="E22" s="6" t="s">
        <v>994</v>
      </c>
      <c r="F22" s="6">
        <v>50</v>
      </c>
      <c r="G22" s="6" t="s">
        <v>995</v>
      </c>
      <c r="H22" s="6"/>
      <c r="I22" s="15" t="s">
        <v>1593</v>
      </c>
      <c r="J22" s="15">
        <v>52</v>
      </c>
      <c r="K22" s="16" t="s">
        <v>1594</v>
      </c>
      <c r="L22" s="6"/>
      <c r="M22" s="6"/>
      <c r="N22" s="11" t="s">
        <v>1342</v>
      </c>
      <c r="O22" s="12" t="s">
        <v>2430</v>
      </c>
      <c r="P22" s="12" t="s">
        <v>2431</v>
      </c>
      <c r="Q22" s="6"/>
      <c r="R22" s="6"/>
      <c r="S22" s="6" t="s">
        <v>1446</v>
      </c>
      <c r="T22" s="6" t="s">
        <v>1447</v>
      </c>
      <c r="U22" s="6" t="s">
        <v>1377</v>
      </c>
      <c r="V22" s="6" t="s">
        <v>1595</v>
      </c>
      <c r="W22" s="6" t="s">
        <v>1596</v>
      </c>
      <c r="X22" s="6" t="s">
        <v>1597</v>
      </c>
      <c r="Y22" s="6" t="s">
        <v>1419</v>
      </c>
      <c r="Z22" s="6"/>
      <c r="AA22" s="6"/>
      <c r="AB22" s="6"/>
      <c r="AC22" s="6"/>
    </row>
    <row r="23" spans="1:29" ht="28.5" x14ac:dyDescent="0.25">
      <c r="A23" s="6" t="s">
        <v>53</v>
      </c>
      <c r="B23" s="6" t="s">
        <v>54</v>
      </c>
      <c r="C23" s="6" t="s">
        <v>55</v>
      </c>
      <c r="D23" s="6" t="s">
        <v>741</v>
      </c>
      <c r="E23" s="6" t="s">
        <v>993</v>
      </c>
      <c r="F23" s="6">
        <v>52</v>
      </c>
      <c r="G23" s="6" t="s">
        <v>1176</v>
      </c>
      <c r="H23" s="6"/>
      <c r="I23" s="15" t="s">
        <v>1598</v>
      </c>
      <c r="J23" s="15">
        <v>50</v>
      </c>
      <c r="K23" s="16" t="s">
        <v>1599</v>
      </c>
      <c r="L23" s="6"/>
      <c r="M23" s="6"/>
      <c r="N23" s="11" t="s">
        <v>1333</v>
      </c>
      <c r="O23" s="12" t="s">
        <v>2432</v>
      </c>
      <c r="P23" s="12" t="s">
        <v>2433</v>
      </c>
      <c r="Q23" s="6"/>
      <c r="R23" s="6"/>
      <c r="S23" s="6" t="s">
        <v>2537</v>
      </c>
      <c r="T23" s="6" t="s">
        <v>1448</v>
      </c>
      <c r="U23" s="6" t="s">
        <v>1378</v>
      </c>
      <c r="V23" s="6" t="s">
        <v>1600</v>
      </c>
      <c r="W23" s="6" t="s">
        <v>1601</v>
      </c>
      <c r="X23" s="6" t="s">
        <v>1602</v>
      </c>
      <c r="Y23" s="6" t="s">
        <v>1603</v>
      </c>
      <c r="Z23" s="6"/>
      <c r="AA23" s="6"/>
      <c r="AB23" s="6"/>
      <c r="AC23" s="6"/>
    </row>
    <row r="24" spans="1:29" ht="42.75" x14ac:dyDescent="0.25">
      <c r="A24" s="6" t="s">
        <v>56</v>
      </c>
      <c r="B24" s="6" t="s">
        <v>57</v>
      </c>
      <c r="C24" s="6" t="s">
        <v>58</v>
      </c>
      <c r="D24" s="6" t="s">
        <v>742</v>
      </c>
      <c r="E24" s="6" t="s">
        <v>1180</v>
      </c>
      <c r="F24" s="6">
        <v>974</v>
      </c>
      <c r="G24" s="6" t="s">
        <v>1181</v>
      </c>
      <c r="H24" s="6"/>
      <c r="I24" s="15" t="s">
        <v>996</v>
      </c>
      <c r="J24" s="15">
        <v>975</v>
      </c>
      <c r="K24" s="16" t="s">
        <v>1177</v>
      </c>
      <c r="L24" s="6"/>
      <c r="M24" s="6"/>
      <c r="N24" s="11" t="s">
        <v>1305</v>
      </c>
      <c r="O24" s="12" t="s">
        <v>2434</v>
      </c>
      <c r="P24" s="12" t="s">
        <v>2435</v>
      </c>
      <c r="Q24" s="6"/>
      <c r="R24" s="6"/>
      <c r="S24" s="6" t="s">
        <v>1421</v>
      </c>
      <c r="T24" s="6" t="s">
        <v>1449</v>
      </c>
      <c r="U24" s="6" t="s">
        <v>1379</v>
      </c>
      <c r="V24" s="6" t="s">
        <v>1606</v>
      </c>
      <c r="W24" s="6" t="s">
        <v>1607</v>
      </c>
      <c r="X24" s="6" t="s">
        <v>1608</v>
      </c>
      <c r="Y24" s="6" t="s">
        <v>1609</v>
      </c>
      <c r="Z24" s="6"/>
      <c r="AA24" s="6"/>
      <c r="AB24" s="6"/>
      <c r="AC24" s="6"/>
    </row>
    <row r="25" spans="1:29" ht="28.5" x14ac:dyDescent="0.25">
      <c r="A25" s="6" t="s">
        <v>59</v>
      </c>
      <c r="B25" s="6" t="s">
        <v>60</v>
      </c>
      <c r="C25" s="6" t="s">
        <v>61</v>
      </c>
      <c r="D25" s="6" t="s">
        <v>743</v>
      </c>
      <c r="E25" s="6" t="s">
        <v>1604</v>
      </c>
      <c r="F25" s="6">
        <v>978</v>
      </c>
      <c r="G25" s="6" t="s">
        <v>1605</v>
      </c>
      <c r="H25" s="6"/>
      <c r="I25" s="15" t="s">
        <v>1610</v>
      </c>
      <c r="J25" s="15">
        <v>48</v>
      </c>
      <c r="K25" s="16" t="s">
        <v>1611</v>
      </c>
      <c r="L25" s="6"/>
      <c r="M25" s="6"/>
      <c r="N25" s="11" t="s">
        <v>1311</v>
      </c>
      <c r="O25" s="12" t="s">
        <v>2436</v>
      </c>
      <c r="P25" s="12" t="s">
        <v>2437</v>
      </c>
      <c r="Q25" s="6"/>
      <c r="R25" s="6"/>
      <c r="S25" s="6" t="s">
        <v>1422</v>
      </c>
      <c r="T25" s="6" t="s">
        <v>1450</v>
      </c>
      <c r="U25" s="6" t="s">
        <v>1380</v>
      </c>
      <c r="V25" s="6" t="s">
        <v>1612</v>
      </c>
      <c r="W25" s="6" t="s">
        <v>1613</v>
      </c>
      <c r="X25" s="6" t="s">
        <v>1614</v>
      </c>
      <c r="Y25" s="6" t="s">
        <v>1615</v>
      </c>
      <c r="Z25" s="6"/>
      <c r="AA25" s="6"/>
      <c r="AB25" s="6"/>
      <c r="AC25" s="6"/>
    </row>
    <row r="26" spans="1:29" ht="42.75" x14ac:dyDescent="0.25">
      <c r="A26" s="6" t="s">
        <v>62</v>
      </c>
      <c r="B26" s="6" t="s">
        <v>63</v>
      </c>
      <c r="C26" s="6" t="s">
        <v>64</v>
      </c>
      <c r="D26" s="6" t="s">
        <v>744</v>
      </c>
      <c r="E26" s="6" t="s">
        <v>1012</v>
      </c>
      <c r="F26" s="6">
        <v>84</v>
      </c>
      <c r="G26" s="6" t="s">
        <v>1013</v>
      </c>
      <c r="H26" s="6"/>
      <c r="I26" s="15" t="s">
        <v>999</v>
      </c>
      <c r="J26" s="15">
        <v>108</v>
      </c>
      <c r="K26" s="16" t="s">
        <v>1000</v>
      </c>
      <c r="L26" s="6"/>
      <c r="M26" s="6"/>
      <c r="N26" s="11" t="s">
        <v>1346</v>
      </c>
      <c r="O26" s="12" t="s">
        <v>2438</v>
      </c>
      <c r="P26" s="12" t="s">
        <v>2439</v>
      </c>
      <c r="Q26" s="6"/>
      <c r="R26" s="6"/>
      <c r="S26" s="6" t="s">
        <v>1423</v>
      </c>
      <c r="T26" s="6" t="s">
        <v>1451</v>
      </c>
      <c r="U26" s="6" t="s">
        <v>1381</v>
      </c>
      <c r="V26" s="6" t="s">
        <v>1616</v>
      </c>
      <c r="W26" s="6" t="s">
        <v>1399</v>
      </c>
      <c r="X26" s="6" t="s">
        <v>1617</v>
      </c>
      <c r="Y26" s="6" t="s">
        <v>1618</v>
      </c>
      <c r="Z26" s="6"/>
      <c r="AA26" s="6"/>
      <c r="AB26" s="6"/>
      <c r="AC26" s="6"/>
    </row>
    <row r="27" spans="1:29" ht="42.75" x14ac:dyDescent="0.25">
      <c r="A27" s="6" t="s">
        <v>65</v>
      </c>
      <c r="B27" s="6" t="s">
        <v>66</v>
      </c>
      <c r="C27" s="6" t="s">
        <v>67</v>
      </c>
      <c r="D27" s="6" t="s">
        <v>745</v>
      </c>
      <c r="E27" s="6" t="s">
        <v>1172</v>
      </c>
      <c r="F27" s="6">
        <v>952</v>
      </c>
      <c r="G27" s="6" t="s">
        <v>1265</v>
      </c>
      <c r="H27" s="6"/>
      <c r="I27" s="15" t="s">
        <v>1619</v>
      </c>
      <c r="J27" s="15">
        <v>60</v>
      </c>
      <c r="K27" s="16" t="s">
        <v>1620</v>
      </c>
      <c r="L27" s="6"/>
      <c r="M27" s="6"/>
      <c r="N27" s="11" t="s">
        <v>1296</v>
      </c>
      <c r="O27" s="12" t="s">
        <v>2440</v>
      </c>
      <c r="P27" s="12" t="s">
        <v>2441</v>
      </c>
      <c r="Q27" s="6"/>
      <c r="R27" s="6"/>
      <c r="S27" s="6" t="s">
        <v>1420</v>
      </c>
      <c r="T27" s="6" t="s">
        <v>1452</v>
      </c>
      <c r="U27" s="6" t="s">
        <v>1382</v>
      </c>
      <c r="V27" s="6" t="s">
        <v>1621</v>
      </c>
      <c r="W27" s="6" t="s">
        <v>1622</v>
      </c>
      <c r="X27" s="6" t="s">
        <v>1623</v>
      </c>
      <c r="Y27" s="6" t="s">
        <v>1624</v>
      </c>
      <c r="Z27" s="6"/>
      <c r="AA27" s="6"/>
      <c r="AB27" s="6"/>
      <c r="AC27" s="6"/>
    </row>
    <row r="28" spans="1:29" ht="28.5" x14ac:dyDescent="0.25">
      <c r="A28" s="6" t="s">
        <v>68</v>
      </c>
      <c r="B28" s="6" t="s">
        <v>69</v>
      </c>
      <c r="C28" s="6" t="s">
        <v>70</v>
      </c>
      <c r="D28" s="6" t="s">
        <v>746</v>
      </c>
      <c r="E28" s="6" t="s">
        <v>1001</v>
      </c>
      <c r="F28" s="6">
        <v>60</v>
      </c>
      <c r="G28" s="6" t="s">
        <v>1002</v>
      </c>
      <c r="H28" s="6"/>
      <c r="I28" s="15" t="s">
        <v>1003</v>
      </c>
      <c r="J28" s="15">
        <v>96</v>
      </c>
      <c r="K28" s="16" t="s">
        <v>1004</v>
      </c>
      <c r="L28" s="6"/>
      <c r="M28" s="6"/>
      <c r="N28" s="11" t="s">
        <v>1345</v>
      </c>
      <c r="O28" s="12" t="s">
        <v>2442</v>
      </c>
      <c r="P28" s="12" t="s">
        <v>2443</v>
      </c>
      <c r="Q28" s="6"/>
      <c r="R28" s="6"/>
      <c r="S28" s="6" t="s">
        <v>1400</v>
      </c>
      <c r="T28" s="6" t="s">
        <v>2094</v>
      </c>
      <c r="U28" s="6" t="s">
        <v>1383</v>
      </c>
      <c r="V28" s="6" t="s">
        <v>1626</v>
      </c>
      <c r="W28" s="6" t="s">
        <v>2095</v>
      </c>
      <c r="X28" s="6" t="s">
        <v>2096</v>
      </c>
      <c r="Y28" s="6" t="s">
        <v>2095</v>
      </c>
      <c r="Z28" s="6"/>
      <c r="AA28" s="6"/>
      <c r="AB28" s="6"/>
      <c r="AC28" s="6"/>
    </row>
    <row r="29" spans="1:29" ht="28.5" x14ac:dyDescent="0.25">
      <c r="A29" s="6" t="s">
        <v>71</v>
      </c>
      <c r="B29" s="6" t="s">
        <v>72</v>
      </c>
      <c r="C29" s="6" t="s">
        <v>73</v>
      </c>
      <c r="D29" s="6" t="s">
        <v>747</v>
      </c>
      <c r="E29" s="6" t="s">
        <v>1625</v>
      </c>
      <c r="F29" s="6">
        <v>64</v>
      </c>
      <c r="G29" s="6" t="s">
        <v>2084</v>
      </c>
      <c r="H29" s="6"/>
      <c r="I29" s="15" t="s">
        <v>1627</v>
      </c>
      <c r="J29" s="15">
        <v>68</v>
      </c>
      <c r="K29" s="16" t="s">
        <v>1628</v>
      </c>
      <c r="L29" s="6"/>
      <c r="M29" s="6"/>
      <c r="N29" s="11" t="s">
        <v>1317</v>
      </c>
      <c r="O29" s="12" t="s">
        <v>2444</v>
      </c>
      <c r="P29" s="12" t="s">
        <v>2445</v>
      </c>
      <c r="Q29" s="6"/>
      <c r="R29" s="6"/>
      <c r="S29" s="6" t="s">
        <v>1401</v>
      </c>
      <c r="T29" s="6" t="s">
        <v>1385</v>
      </c>
      <c r="U29" s="6" t="s">
        <v>1384</v>
      </c>
      <c r="V29" s="6" t="s">
        <v>1629</v>
      </c>
      <c r="W29" s="6" t="s">
        <v>1630</v>
      </c>
      <c r="X29" s="6" t="s">
        <v>1631</v>
      </c>
      <c r="Y29" s="6" t="s">
        <v>1632</v>
      </c>
      <c r="Z29" s="6"/>
      <c r="AA29" s="6"/>
      <c r="AB29" s="6"/>
      <c r="AC29" s="6"/>
    </row>
    <row r="30" spans="1:29" ht="28.5" x14ac:dyDescent="0.25">
      <c r="A30" s="6" t="s">
        <v>74</v>
      </c>
      <c r="B30" s="6" t="s">
        <v>75</v>
      </c>
      <c r="C30" s="6" t="s">
        <v>76</v>
      </c>
      <c r="D30" s="6" t="s">
        <v>748</v>
      </c>
      <c r="E30" s="6" t="s">
        <v>1005</v>
      </c>
      <c r="F30" s="6">
        <v>68</v>
      </c>
      <c r="G30" s="6" t="s">
        <v>1178</v>
      </c>
      <c r="H30" s="6"/>
      <c r="I30" s="15" t="s">
        <v>1006</v>
      </c>
      <c r="J30" s="15">
        <v>986</v>
      </c>
      <c r="K30" s="16" t="s">
        <v>1007</v>
      </c>
      <c r="L30" s="6"/>
      <c r="M30" s="6"/>
      <c r="N30" s="11" t="s">
        <v>1290</v>
      </c>
      <c r="O30" s="12" t="s">
        <v>2446</v>
      </c>
      <c r="P30" s="12" t="s">
        <v>2447</v>
      </c>
      <c r="Q30" s="6"/>
      <c r="R30" s="6"/>
      <c r="S30" s="6" t="s">
        <v>1635</v>
      </c>
      <c r="T30" s="6" t="s">
        <v>1636</v>
      </c>
      <c r="U30" s="6" t="s">
        <v>1637</v>
      </c>
      <c r="V30" s="6" t="s">
        <v>1638</v>
      </c>
      <c r="W30" s="6" t="s">
        <v>1639</v>
      </c>
      <c r="X30" s="6" t="s">
        <v>1640</v>
      </c>
      <c r="Y30" s="6" t="s">
        <v>1641</v>
      </c>
      <c r="Z30" s="6"/>
      <c r="AA30" s="6"/>
      <c r="AB30" s="6"/>
      <c r="AC30" s="6"/>
    </row>
    <row r="31" spans="1:29" ht="28.5" x14ac:dyDescent="0.25">
      <c r="A31" s="6" t="s">
        <v>77</v>
      </c>
      <c r="B31" s="6" t="s">
        <v>78</v>
      </c>
      <c r="C31" s="6" t="s">
        <v>79</v>
      </c>
      <c r="D31" s="6" t="s">
        <v>749</v>
      </c>
      <c r="E31" s="6" t="s">
        <v>1633</v>
      </c>
      <c r="F31" s="6">
        <v>977</v>
      </c>
      <c r="G31" s="6" t="s">
        <v>1634</v>
      </c>
      <c r="H31" s="6"/>
      <c r="I31" s="15" t="s">
        <v>1642</v>
      </c>
      <c r="J31" s="15">
        <v>44</v>
      </c>
      <c r="K31" s="16" t="s">
        <v>1643</v>
      </c>
      <c r="L31" s="6"/>
      <c r="M31" s="6"/>
      <c r="N31" s="11" t="s">
        <v>1307</v>
      </c>
      <c r="O31" s="12" t="s">
        <v>2448</v>
      </c>
      <c r="P31" s="12" t="s">
        <v>2449</v>
      </c>
      <c r="Q31" s="6"/>
      <c r="R31" s="6"/>
      <c r="S31" s="6"/>
      <c r="T31" s="6"/>
      <c r="U31" s="6"/>
      <c r="V31" s="6"/>
      <c r="W31" s="6"/>
      <c r="X31" s="6"/>
      <c r="Y31" s="6"/>
      <c r="Z31" s="6"/>
      <c r="AA31" s="6"/>
      <c r="AB31" s="6"/>
      <c r="AC31" s="6"/>
    </row>
    <row r="32" spans="1:29" x14ac:dyDescent="0.25">
      <c r="A32" s="6" t="s">
        <v>80</v>
      </c>
      <c r="B32" s="6" t="s">
        <v>81</v>
      </c>
      <c r="C32" s="6" t="s">
        <v>82</v>
      </c>
      <c r="D32" s="6" t="s">
        <v>750</v>
      </c>
      <c r="E32" s="6" t="s">
        <v>1010</v>
      </c>
      <c r="F32" s="6">
        <v>72</v>
      </c>
      <c r="G32" s="6" t="s">
        <v>1011</v>
      </c>
      <c r="H32" s="6"/>
      <c r="I32" s="15" t="s">
        <v>1646</v>
      </c>
      <c r="J32" s="15">
        <v>64</v>
      </c>
      <c r="K32" s="16" t="s">
        <v>2084</v>
      </c>
      <c r="L32" s="6"/>
      <c r="M32" s="6"/>
      <c r="N32" s="11" t="s">
        <v>1309</v>
      </c>
      <c r="O32" s="12" t="s">
        <v>2450</v>
      </c>
      <c r="P32" s="12" t="s">
        <v>2451</v>
      </c>
      <c r="Q32" s="6"/>
      <c r="R32" s="6"/>
      <c r="S32" s="6"/>
      <c r="T32" s="6"/>
      <c r="U32" s="6"/>
      <c r="V32" s="6"/>
      <c r="W32" s="6"/>
      <c r="X32" s="6"/>
      <c r="Y32" s="6"/>
      <c r="Z32" s="6"/>
      <c r="AA32" s="6"/>
      <c r="AB32" s="6"/>
      <c r="AC32" s="6"/>
    </row>
    <row r="33" spans="1:29" x14ac:dyDescent="0.25">
      <c r="A33" s="6" t="s">
        <v>83</v>
      </c>
      <c r="B33" s="6" t="s">
        <v>84</v>
      </c>
      <c r="C33" s="6" t="s">
        <v>85</v>
      </c>
      <c r="D33" s="6" t="s">
        <v>751</v>
      </c>
      <c r="E33" s="6" t="s">
        <v>1644</v>
      </c>
      <c r="F33" s="6">
        <v>986</v>
      </c>
      <c r="G33" s="6" t="s">
        <v>1645</v>
      </c>
      <c r="H33" s="6"/>
      <c r="I33" s="15" t="s">
        <v>1649</v>
      </c>
      <c r="J33" s="15">
        <v>72</v>
      </c>
      <c r="K33" s="16" t="s">
        <v>1650</v>
      </c>
      <c r="L33" s="6"/>
      <c r="M33" s="6"/>
      <c r="N33" s="11" t="s">
        <v>1334</v>
      </c>
      <c r="O33" s="12" t="s">
        <v>2452</v>
      </c>
      <c r="P33" s="12" t="s">
        <v>2453</v>
      </c>
      <c r="Q33" s="6"/>
      <c r="R33" s="6"/>
      <c r="S33" s="6"/>
      <c r="T33" s="6"/>
      <c r="U33" s="6"/>
      <c r="V33" s="6"/>
      <c r="W33" s="6"/>
      <c r="X33" s="6"/>
      <c r="Y33" s="6"/>
      <c r="Z33" s="6"/>
      <c r="AA33" s="6"/>
      <c r="AB33" s="6"/>
      <c r="AC33" s="6"/>
    </row>
    <row r="34" spans="1:29" x14ac:dyDescent="0.25">
      <c r="A34" s="6" t="s">
        <v>94</v>
      </c>
      <c r="B34" s="6" t="s">
        <v>95</v>
      </c>
      <c r="C34" s="6" t="s">
        <v>96</v>
      </c>
      <c r="D34" s="6" t="s">
        <v>755</v>
      </c>
      <c r="E34" s="6" t="s">
        <v>1659</v>
      </c>
      <c r="F34" s="6">
        <v>975</v>
      </c>
      <c r="G34" s="6" t="s">
        <v>1660</v>
      </c>
      <c r="H34" s="6"/>
      <c r="I34" s="15" t="s">
        <v>1653</v>
      </c>
      <c r="J34" s="15">
        <v>974</v>
      </c>
      <c r="K34" s="16" t="s">
        <v>1654</v>
      </c>
      <c r="L34" s="6"/>
      <c r="M34" s="6"/>
      <c r="N34" s="11" t="s">
        <v>1340</v>
      </c>
      <c r="O34" s="12" t="s">
        <v>2454</v>
      </c>
      <c r="P34" s="12" t="s">
        <v>2455</v>
      </c>
      <c r="Q34" s="6"/>
      <c r="R34" s="6"/>
      <c r="S34" s="6"/>
      <c r="T34" s="6"/>
      <c r="U34" s="6"/>
      <c r="V34" s="6"/>
      <c r="W34" s="6"/>
      <c r="X34" s="6"/>
      <c r="Y34" s="6"/>
      <c r="Z34" s="6"/>
      <c r="AA34" s="6"/>
      <c r="AB34" s="6"/>
      <c r="AC34" s="6"/>
    </row>
    <row r="35" spans="1:29" ht="28.5" x14ac:dyDescent="0.25">
      <c r="A35" s="6" t="s">
        <v>97</v>
      </c>
      <c r="B35" s="6" t="s">
        <v>98</v>
      </c>
      <c r="C35" s="6" t="s">
        <v>99</v>
      </c>
      <c r="D35" s="6" t="s">
        <v>756</v>
      </c>
      <c r="E35" s="6" t="s">
        <v>1661</v>
      </c>
      <c r="F35" s="6">
        <v>952</v>
      </c>
      <c r="G35" s="6" t="s">
        <v>1662</v>
      </c>
      <c r="H35" s="6"/>
      <c r="I35" s="15" t="s">
        <v>1657</v>
      </c>
      <c r="J35" s="15">
        <v>84</v>
      </c>
      <c r="K35" s="16" t="s">
        <v>1658</v>
      </c>
      <c r="L35" s="6"/>
      <c r="M35" s="6"/>
      <c r="N35" s="11" t="s">
        <v>1341</v>
      </c>
      <c r="O35" s="12" t="s">
        <v>2456</v>
      </c>
      <c r="P35" s="12" t="s">
        <v>2457</v>
      </c>
      <c r="Q35" s="6"/>
      <c r="R35" s="6"/>
      <c r="S35" s="6"/>
      <c r="T35" s="6"/>
      <c r="U35" s="6"/>
      <c r="V35" s="6"/>
      <c r="W35" s="6"/>
      <c r="X35" s="6"/>
      <c r="Y35" s="6"/>
      <c r="Z35" s="6"/>
      <c r="AA35" s="6"/>
      <c r="AB35" s="6"/>
      <c r="AC35" s="6"/>
    </row>
    <row r="36" spans="1:29" ht="28.5" x14ac:dyDescent="0.25">
      <c r="A36" s="6" t="s">
        <v>100</v>
      </c>
      <c r="B36" s="6" t="s">
        <v>101</v>
      </c>
      <c r="C36" s="6" t="s">
        <v>102</v>
      </c>
      <c r="D36" s="6" t="s">
        <v>757</v>
      </c>
      <c r="E36" s="6" t="s">
        <v>1663</v>
      </c>
      <c r="F36" s="6">
        <v>108</v>
      </c>
      <c r="G36" s="6" t="s">
        <v>1664</v>
      </c>
      <c r="H36" s="6"/>
      <c r="I36" s="15" t="s">
        <v>1014</v>
      </c>
      <c r="J36" s="15">
        <v>124</v>
      </c>
      <c r="K36" s="16" t="s">
        <v>1015</v>
      </c>
      <c r="L36" s="6"/>
      <c r="M36" s="6"/>
      <c r="N36" s="11" t="s">
        <v>1335</v>
      </c>
      <c r="O36" s="12" t="s">
        <v>2458</v>
      </c>
      <c r="P36" s="12" t="s">
        <v>2459</v>
      </c>
      <c r="Q36" s="6"/>
      <c r="R36" s="6"/>
      <c r="S36" s="6"/>
      <c r="T36" s="6"/>
      <c r="U36" s="6"/>
      <c r="V36" s="6"/>
      <c r="W36" s="6"/>
      <c r="X36" s="6"/>
      <c r="Y36" s="6"/>
      <c r="Z36" s="6"/>
      <c r="AA36" s="6"/>
      <c r="AB36" s="6"/>
      <c r="AC36" s="6"/>
    </row>
    <row r="37" spans="1:29" x14ac:dyDescent="0.25">
      <c r="A37" s="6" t="s">
        <v>103</v>
      </c>
      <c r="B37" s="6" t="s">
        <v>104</v>
      </c>
      <c r="C37" s="6" t="s">
        <v>105</v>
      </c>
      <c r="D37" s="6" t="s">
        <v>758</v>
      </c>
      <c r="E37" s="6" t="s">
        <v>1081</v>
      </c>
      <c r="F37" s="6">
        <v>116</v>
      </c>
      <c r="G37" s="6" t="s">
        <v>1206</v>
      </c>
      <c r="H37" s="6"/>
      <c r="I37" s="15" t="s">
        <v>1016</v>
      </c>
      <c r="J37" s="15">
        <v>976</v>
      </c>
      <c r="K37" s="16" t="s">
        <v>1017</v>
      </c>
      <c r="L37" s="6"/>
      <c r="M37" s="6"/>
      <c r="N37" s="11" t="s">
        <v>1294</v>
      </c>
      <c r="O37" s="12" t="s">
        <v>2460</v>
      </c>
      <c r="P37" s="12" t="s">
        <v>2461</v>
      </c>
      <c r="Q37" s="6"/>
      <c r="R37" s="6"/>
      <c r="S37" s="6"/>
      <c r="T37" s="6"/>
      <c r="U37" s="6"/>
      <c r="V37" s="6"/>
      <c r="W37" s="6"/>
      <c r="X37" s="6"/>
      <c r="Y37" s="6"/>
      <c r="Z37" s="6"/>
      <c r="AA37" s="6"/>
      <c r="AB37" s="6"/>
      <c r="AC37" s="6"/>
    </row>
    <row r="38" spans="1:29" ht="28.5" x14ac:dyDescent="0.25">
      <c r="A38" s="6" t="s">
        <v>106</v>
      </c>
      <c r="B38" s="6" t="s">
        <v>107</v>
      </c>
      <c r="C38" s="6" t="s">
        <v>108</v>
      </c>
      <c r="D38" s="6" t="s">
        <v>759</v>
      </c>
      <c r="E38" s="6" t="s">
        <v>1169</v>
      </c>
      <c r="F38" s="6">
        <v>950</v>
      </c>
      <c r="G38" s="6" t="s">
        <v>1271</v>
      </c>
      <c r="H38" s="6"/>
      <c r="I38" s="15" t="s">
        <v>1018</v>
      </c>
      <c r="J38" s="15">
        <v>756</v>
      </c>
      <c r="K38" s="16" t="s">
        <v>1019</v>
      </c>
      <c r="L38" s="6"/>
      <c r="M38" s="6"/>
      <c r="N38" s="11" t="s">
        <v>1282</v>
      </c>
      <c r="O38" s="12" t="s">
        <v>2462</v>
      </c>
      <c r="P38" s="12" t="s">
        <v>2463</v>
      </c>
      <c r="Q38" s="6"/>
      <c r="R38" s="6"/>
      <c r="S38" s="6"/>
      <c r="T38" s="6"/>
      <c r="U38" s="6"/>
      <c r="V38" s="6"/>
      <c r="W38" s="6"/>
      <c r="X38" s="6"/>
      <c r="Y38" s="6"/>
      <c r="Z38" s="6"/>
      <c r="AA38" s="6"/>
      <c r="AB38" s="6"/>
      <c r="AC38" s="6"/>
    </row>
    <row r="39" spans="1:29" x14ac:dyDescent="0.25">
      <c r="A39" s="6" t="s">
        <v>109</v>
      </c>
      <c r="B39" s="6" t="s">
        <v>110</v>
      </c>
      <c r="C39" s="6" t="s">
        <v>111</v>
      </c>
      <c r="D39" s="6" t="s">
        <v>760</v>
      </c>
      <c r="E39" s="6" t="s">
        <v>1666</v>
      </c>
      <c r="F39" s="6">
        <v>124</v>
      </c>
      <c r="G39" s="6" t="s">
        <v>1667</v>
      </c>
      <c r="H39" s="6"/>
      <c r="I39" s="15" t="s">
        <v>1020</v>
      </c>
      <c r="J39" s="15">
        <v>990</v>
      </c>
      <c r="K39" s="16" t="s">
        <v>2086</v>
      </c>
      <c r="L39" s="6"/>
      <c r="M39" s="6"/>
      <c r="N39" s="11" t="s">
        <v>1298</v>
      </c>
      <c r="O39" s="12" t="s">
        <v>2464</v>
      </c>
      <c r="P39" s="12" t="s">
        <v>2465</v>
      </c>
      <c r="Q39" s="6"/>
      <c r="R39" s="6"/>
      <c r="S39" s="6"/>
      <c r="T39" s="6"/>
      <c r="U39" s="6"/>
      <c r="V39" s="6"/>
      <c r="W39" s="6"/>
      <c r="X39" s="6"/>
      <c r="Y39" s="6"/>
      <c r="Z39" s="6"/>
      <c r="AA39" s="6"/>
      <c r="AB39" s="6"/>
      <c r="AC39" s="6"/>
    </row>
    <row r="40" spans="1:29" ht="28.5" x14ac:dyDescent="0.25">
      <c r="A40" s="6" t="s">
        <v>112</v>
      </c>
      <c r="B40" s="6" t="s">
        <v>113</v>
      </c>
      <c r="C40" s="6" t="s">
        <v>114</v>
      </c>
      <c r="D40" s="6" t="s">
        <v>761</v>
      </c>
      <c r="E40" s="6" t="s">
        <v>1026</v>
      </c>
      <c r="F40" s="6">
        <v>132</v>
      </c>
      <c r="G40" s="6" t="s">
        <v>1185</v>
      </c>
      <c r="H40" s="6"/>
      <c r="I40" s="15" t="s">
        <v>1182</v>
      </c>
      <c r="J40" s="15">
        <v>0</v>
      </c>
      <c r="K40" s="16" t="s">
        <v>1183</v>
      </c>
      <c r="L40" s="6"/>
      <c r="M40" s="6"/>
      <c r="N40" s="11" t="s">
        <v>1339</v>
      </c>
      <c r="O40" s="12" t="s">
        <v>2466</v>
      </c>
      <c r="P40" s="12" t="s">
        <v>2467</v>
      </c>
      <c r="Q40" s="6"/>
      <c r="R40" s="6"/>
      <c r="S40" s="6"/>
      <c r="T40" s="6"/>
      <c r="U40" s="6"/>
      <c r="V40" s="6"/>
      <c r="W40" s="6"/>
      <c r="X40" s="6"/>
      <c r="Y40" s="6"/>
      <c r="Z40" s="6"/>
      <c r="AA40" s="6"/>
      <c r="AB40" s="6"/>
      <c r="AC40" s="6"/>
    </row>
    <row r="41" spans="1:29" x14ac:dyDescent="0.25">
      <c r="A41" s="6" t="s">
        <v>124</v>
      </c>
      <c r="B41" s="6" t="s">
        <v>125</v>
      </c>
      <c r="C41" s="6" t="s">
        <v>126</v>
      </c>
      <c r="D41" s="6" t="s">
        <v>765</v>
      </c>
      <c r="E41" s="6" t="s">
        <v>1674</v>
      </c>
      <c r="F41" s="6">
        <v>990</v>
      </c>
      <c r="G41" s="6" t="s">
        <v>2086</v>
      </c>
      <c r="H41" s="6"/>
      <c r="I41" s="15" t="s">
        <v>1021</v>
      </c>
      <c r="J41" s="15">
        <v>170</v>
      </c>
      <c r="K41" s="16" t="s">
        <v>1022</v>
      </c>
      <c r="L41" s="6"/>
      <c r="M41" s="6"/>
      <c r="N41" s="11" t="s">
        <v>1285</v>
      </c>
      <c r="O41" s="12" t="s">
        <v>2468</v>
      </c>
      <c r="P41" s="12" t="s">
        <v>2469</v>
      </c>
      <c r="Q41" s="6"/>
      <c r="R41" s="6"/>
      <c r="S41" s="6"/>
      <c r="T41" s="6"/>
      <c r="U41" s="6"/>
      <c r="V41" s="6"/>
      <c r="W41" s="6"/>
      <c r="X41" s="6"/>
      <c r="Y41" s="6"/>
      <c r="Z41" s="6"/>
      <c r="AA41" s="6"/>
      <c r="AB41" s="6"/>
      <c r="AC41" s="6"/>
    </row>
    <row r="42" spans="1:29" x14ac:dyDescent="0.25">
      <c r="A42" s="6" t="s">
        <v>127</v>
      </c>
      <c r="B42" s="6" t="s">
        <v>128</v>
      </c>
      <c r="C42" s="6" t="s">
        <v>129</v>
      </c>
      <c r="D42" s="6" t="s">
        <v>766</v>
      </c>
      <c r="E42" s="6" t="s">
        <v>1675</v>
      </c>
      <c r="F42" s="6">
        <v>0</v>
      </c>
      <c r="G42" s="6" t="s">
        <v>1676</v>
      </c>
      <c r="H42" s="6"/>
      <c r="I42" s="15" t="s">
        <v>1023</v>
      </c>
      <c r="J42" s="15">
        <v>188</v>
      </c>
      <c r="K42" s="16" t="s">
        <v>1024</v>
      </c>
      <c r="L42" s="6"/>
      <c r="M42" s="6"/>
      <c r="N42" s="11" t="s">
        <v>1331</v>
      </c>
      <c r="O42" s="12" t="s">
        <v>2470</v>
      </c>
      <c r="P42" s="12" t="s">
        <v>2471</v>
      </c>
      <c r="Q42" s="6"/>
      <c r="R42" s="6"/>
      <c r="S42" s="6"/>
      <c r="T42" s="6"/>
      <c r="U42" s="6"/>
      <c r="V42" s="6"/>
      <c r="W42" s="6"/>
      <c r="X42" s="6"/>
      <c r="Y42" s="6"/>
      <c r="Z42" s="6"/>
      <c r="AA42" s="6"/>
      <c r="AB42" s="6"/>
      <c r="AC42" s="6"/>
    </row>
    <row r="43" spans="1:29" x14ac:dyDescent="0.25">
      <c r="A43" s="6" t="s">
        <v>161</v>
      </c>
      <c r="B43" s="6" t="s">
        <v>162</v>
      </c>
      <c r="C43" s="6" t="s">
        <v>163</v>
      </c>
      <c r="D43" s="6" t="s">
        <v>779</v>
      </c>
      <c r="E43" s="6" t="s">
        <v>1693</v>
      </c>
      <c r="F43" s="6">
        <v>978</v>
      </c>
      <c r="G43" s="6" t="s">
        <v>1694</v>
      </c>
      <c r="H43" s="6"/>
      <c r="I43" s="15" t="s">
        <v>1025</v>
      </c>
      <c r="J43" s="15">
        <v>931</v>
      </c>
      <c r="K43" s="16" t="s">
        <v>1184</v>
      </c>
      <c r="L43" s="6"/>
      <c r="M43" s="6"/>
      <c r="N43" s="11" t="s">
        <v>1327</v>
      </c>
      <c r="O43" s="12" t="s">
        <v>2472</v>
      </c>
      <c r="P43" s="12" t="s">
        <v>2473</v>
      </c>
      <c r="Q43" s="6"/>
      <c r="R43" s="6"/>
      <c r="S43" s="6"/>
      <c r="T43" s="6"/>
      <c r="U43" s="6"/>
      <c r="V43" s="6"/>
      <c r="W43" s="6"/>
      <c r="X43" s="6"/>
      <c r="Y43" s="6"/>
      <c r="Z43" s="6"/>
      <c r="AA43" s="6"/>
      <c r="AB43" s="6"/>
      <c r="AC43" s="6"/>
    </row>
    <row r="44" spans="1:29" x14ac:dyDescent="0.25">
      <c r="A44" s="6" t="s">
        <v>140</v>
      </c>
      <c r="B44" s="6" t="s">
        <v>141</v>
      </c>
      <c r="C44" s="6" t="s">
        <v>142</v>
      </c>
      <c r="D44" s="6" t="s">
        <v>771</v>
      </c>
      <c r="E44" s="6" t="s">
        <v>1683</v>
      </c>
      <c r="F44" s="6">
        <v>170</v>
      </c>
      <c r="G44" s="6" t="s">
        <v>1684</v>
      </c>
      <c r="H44" s="6"/>
      <c r="I44" s="15" t="s">
        <v>1670</v>
      </c>
      <c r="J44" s="15">
        <v>132</v>
      </c>
      <c r="K44" s="16" t="s">
        <v>1671</v>
      </c>
      <c r="L44" s="6"/>
      <c r="M44" s="6"/>
      <c r="N44" s="11" t="s">
        <v>1310</v>
      </c>
      <c r="O44" s="12" t="s">
        <v>2474</v>
      </c>
      <c r="P44" s="12" t="s">
        <v>2475</v>
      </c>
      <c r="Q44" s="6"/>
      <c r="R44" s="6"/>
      <c r="S44" s="6"/>
      <c r="T44" s="6"/>
      <c r="U44" s="6"/>
      <c r="V44" s="6"/>
      <c r="W44" s="6"/>
      <c r="X44" s="6"/>
      <c r="Y44" s="6"/>
      <c r="Z44" s="6"/>
      <c r="AA44" s="6"/>
      <c r="AB44" s="6"/>
      <c r="AC44" s="6"/>
    </row>
    <row r="45" spans="1:29" x14ac:dyDescent="0.25">
      <c r="A45" s="6" t="s">
        <v>143</v>
      </c>
      <c r="B45" s="6" t="s">
        <v>144</v>
      </c>
      <c r="C45" s="6" t="s">
        <v>145</v>
      </c>
      <c r="D45" s="6" t="s">
        <v>772</v>
      </c>
      <c r="E45" s="6" t="s">
        <v>1082</v>
      </c>
      <c r="F45" s="6">
        <v>174</v>
      </c>
      <c r="G45" s="6" t="s">
        <v>1207</v>
      </c>
      <c r="H45" s="6"/>
      <c r="I45" s="15" t="s">
        <v>1027</v>
      </c>
      <c r="J45" s="15">
        <v>203</v>
      </c>
      <c r="K45" s="16" t="s">
        <v>1028</v>
      </c>
      <c r="L45" s="6"/>
      <c r="M45" s="6"/>
      <c r="N45" s="11" t="s">
        <v>1293</v>
      </c>
      <c r="O45" s="12" t="s">
        <v>2476</v>
      </c>
      <c r="P45" s="12" t="s">
        <v>2477</v>
      </c>
      <c r="Q45" s="6"/>
      <c r="R45" s="6"/>
      <c r="S45" s="6"/>
      <c r="T45" s="6"/>
      <c r="U45" s="6"/>
      <c r="V45" s="6"/>
      <c r="W45" s="6"/>
      <c r="X45" s="6"/>
      <c r="Y45" s="6"/>
      <c r="Z45" s="6"/>
      <c r="AA45" s="6"/>
      <c r="AB45" s="6"/>
      <c r="AC45" s="6"/>
    </row>
    <row r="46" spans="1:29" ht="28.5" x14ac:dyDescent="0.25">
      <c r="A46" s="1" t="s">
        <v>329</v>
      </c>
      <c r="B46" s="1" t="s">
        <v>330</v>
      </c>
      <c r="C46" s="1" t="s">
        <v>331</v>
      </c>
      <c r="D46" s="1" t="s">
        <v>837</v>
      </c>
      <c r="E46" s="1" t="s">
        <v>1815</v>
      </c>
      <c r="F46" s="1">
        <v>408</v>
      </c>
      <c r="G46" s="1" t="s">
        <v>1816</v>
      </c>
      <c r="H46" s="6"/>
      <c r="I46" s="15" t="s">
        <v>1029</v>
      </c>
      <c r="J46" s="15">
        <v>262</v>
      </c>
      <c r="K46" s="16" t="s">
        <v>1030</v>
      </c>
      <c r="L46" s="6"/>
      <c r="M46" s="6"/>
      <c r="N46" s="11" t="s">
        <v>1344</v>
      </c>
      <c r="O46" s="12" t="s">
        <v>2478</v>
      </c>
      <c r="P46" s="12" t="s">
        <v>2479</v>
      </c>
      <c r="Q46" s="6"/>
      <c r="R46" s="6"/>
      <c r="S46" s="6"/>
      <c r="T46" s="6"/>
      <c r="U46" s="6"/>
      <c r="V46" s="6"/>
      <c r="W46" s="6"/>
      <c r="X46" s="6"/>
      <c r="Y46" s="6"/>
      <c r="Z46" s="6"/>
      <c r="AA46" s="6"/>
      <c r="AB46" s="6"/>
      <c r="AC46" s="6"/>
    </row>
    <row r="47" spans="1:29" ht="28.5" x14ac:dyDescent="0.25">
      <c r="A47" s="1" t="s">
        <v>332</v>
      </c>
      <c r="B47" s="1" t="s">
        <v>333</v>
      </c>
      <c r="C47" s="1" t="s">
        <v>334</v>
      </c>
      <c r="D47" s="1" t="s">
        <v>838</v>
      </c>
      <c r="E47" s="1" t="s">
        <v>1817</v>
      </c>
      <c r="F47" s="1">
        <v>410</v>
      </c>
      <c r="G47" s="1" t="s">
        <v>1818</v>
      </c>
      <c r="H47" s="6"/>
      <c r="I47" s="15" t="s">
        <v>1031</v>
      </c>
      <c r="J47" s="15">
        <v>208</v>
      </c>
      <c r="K47" s="16" t="s">
        <v>1032</v>
      </c>
      <c r="L47" s="6"/>
      <c r="M47" s="6"/>
      <c r="N47" s="11" t="s">
        <v>1324</v>
      </c>
      <c r="O47" s="12" t="s">
        <v>2480</v>
      </c>
      <c r="P47" s="12" t="s">
        <v>2481</v>
      </c>
      <c r="Q47" s="6"/>
      <c r="R47" s="6"/>
      <c r="S47" s="6"/>
      <c r="T47" s="6"/>
      <c r="U47" s="6"/>
      <c r="V47" s="6"/>
      <c r="W47" s="6"/>
      <c r="X47" s="6"/>
      <c r="Y47" s="6"/>
      <c r="Z47" s="6"/>
      <c r="AA47" s="6"/>
      <c r="AB47" s="6"/>
      <c r="AC47" s="6"/>
    </row>
    <row r="48" spans="1:29" x14ac:dyDescent="0.25">
      <c r="A48" s="6" t="s">
        <v>150</v>
      </c>
      <c r="B48" s="6" t="s">
        <v>151</v>
      </c>
      <c r="C48" s="6" t="s">
        <v>152</v>
      </c>
      <c r="D48" s="6" t="s">
        <v>775</v>
      </c>
      <c r="E48" s="6" t="s">
        <v>1685</v>
      </c>
      <c r="F48" s="6">
        <v>188</v>
      </c>
      <c r="G48" s="6" t="s">
        <v>1686</v>
      </c>
      <c r="H48" s="6"/>
      <c r="I48" s="15" t="s">
        <v>1033</v>
      </c>
      <c r="J48" s="15">
        <v>214</v>
      </c>
      <c r="K48" s="16" t="s">
        <v>1034</v>
      </c>
      <c r="L48" s="6"/>
      <c r="M48" s="6"/>
      <c r="N48" s="11" t="s">
        <v>1303</v>
      </c>
      <c r="O48" s="12" t="s">
        <v>2482</v>
      </c>
      <c r="P48" s="12" t="s">
        <v>2483</v>
      </c>
      <c r="Q48" s="6"/>
      <c r="R48" s="6"/>
      <c r="S48" s="6"/>
      <c r="T48" s="6"/>
      <c r="U48" s="6"/>
      <c r="V48" s="6"/>
      <c r="W48" s="6"/>
      <c r="X48" s="6"/>
      <c r="Y48" s="6"/>
      <c r="Z48" s="6"/>
      <c r="AA48" s="6"/>
      <c r="AB48" s="6"/>
      <c r="AC48" s="6"/>
    </row>
    <row r="49" spans="1:29" x14ac:dyDescent="0.25">
      <c r="A49" s="6" t="s">
        <v>709</v>
      </c>
      <c r="B49" s="6" t="s">
        <v>153</v>
      </c>
      <c r="C49" s="6" t="s">
        <v>154</v>
      </c>
      <c r="D49" s="6" t="s">
        <v>776</v>
      </c>
      <c r="E49" s="6" t="s">
        <v>1687</v>
      </c>
      <c r="F49" s="6">
        <v>952</v>
      </c>
      <c r="G49" s="6" t="s">
        <v>1688</v>
      </c>
      <c r="H49" s="6"/>
      <c r="I49" s="15" t="s">
        <v>1681</v>
      </c>
      <c r="J49" s="15">
        <v>12</v>
      </c>
      <c r="K49" s="16" t="s">
        <v>1682</v>
      </c>
      <c r="L49" s="6"/>
      <c r="M49" s="6"/>
      <c r="N49" s="11" t="s">
        <v>1321</v>
      </c>
      <c r="O49" s="12" t="s">
        <v>2484</v>
      </c>
      <c r="P49" s="12" t="s">
        <v>2485</v>
      </c>
      <c r="Q49" s="6"/>
      <c r="R49" s="6"/>
      <c r="S49" s="6"/>
      <c r="T49" s="6"/>
      <c r="U49" s="6"/>
      <c r="V49" s="6"/>
      <c r="W49" s="6"/>
      <c r="X49" s="6"/>
      <c r="Y49" s="6"/>
      <c r="Z49" s="6"/>
      <c r="AA49" s="6"/>
      <c r="AB49" s="6"/>
      <c r="AC49" s="6"/>
    </row>
    <row r="50" spans="1:29" x14ac:dyDescent="0.25">
      <c r="A50" s="6" t="s">
        <v>155</v>
      </c>
      <c r="B50" s="6" t="s">
        <v>156</v>
      </c>
      <c r="C50" s="6" t="s">
        <v>157</v>
      </c>
      <c r="D50" s="6" t="s">
        <v>777</v>
      </c>
      <c r="E50" s="6" t="s">
        <v>1065</v>
      </c>
      <c r="F50" s="6">
        <v>191</v>
      </c>
      <c r="G50" s="6" t="s">
        <v>2087</v>
      </c>
      <c r="H50" s="6"/>
      <c r="I50" s="15" t="s">
        <v>1037</v>
      </c>
      <c r="J50" s="15">
        <v>818</v>
      </c>
      <c r="K50" s="16" t="s">
        <v>1038</v>
      </c>
      <c r="L50" s="6"/>
      <c r="M50" s="6"/>
      <c r="N50" s="11" t="s">
        <v>1312</v>
      </c>
      <c r="O50" s="12" t="s">
        <v>2486</v>
      </c>
      <c r="P50" s="12" t="s">
        <v>2487</v>
      </c>
      <c r="Q50" s="6"/>
      <c r="R50" s="6"/>
      <c r="S50" s="6"/>
      <c r="T50" s="6"/>
      <c r="U50" s="6"/>
      <c r="V50" s="6"/>
      <c r="W50" s="6"/>
      <c r="X50" s="6"/>
      <c r="Y50" s="6"/>
      <c r="Z50" s="6"/>
      <c r="AA50" s="6"/>
      <c r="AB50" s="6"/>
      <c r="AC50" s="6"/>
    </row>
    <row r="51" spans="1:29" ht="28.5" x14ac:dyDescent="0.25">
      <c r="A51" s="6" t="s">
        <v>158</v>
      </c>
      <c r="B51" s="6" t="s">
        <v>159</v>
      </c>
      <c r="C51" s="6" t="s">
        <v>160</v>
      </c>
      <c r="D51" s="6" t="s">
        <v>778</v>
      </c>
      <c r="E51" s="6" t="s">
        <v>1691</v>
      </c>
      <c r="F51" s="6">
        <v>931</v>
      </c>
      <c r="G51" s="6" t="s">
        <v>1692</v>
      </c>
      <c r="H51" s="6"/>
      <c r="I51" s="15" t="s">
        <v>1039</v>
      </c>
      <c r="J51" s="15">
        <v>232</v>
      </c>
      <c r="K51" s="16" t="s">
        <v>1040</v>
      </c>
      <c r="L51" s="6"/>
      <c r="M51" s="6"/>
      <c r="N51" s="11" t="s">
        <v>1323</v>
      </c>
      <c r="O51" s="12" t="s">
        <v>2540</v>
      </c>
      <c r="P51" s="12" t="s">
        <v>2541</v>
      </c>
      <c r="Q51" s="6"/>
      <c r="R51" s="6"/>
      <c r="S51" s="6"/>
      <c r="T51" s="6"/>
      <c r="U51" s="6"/>
      <c r="V51" s="6"/>
      <c r="W51" s="6"/>
      <c r="X51" s="6"/>
      <c r="Y51" s="6"/>
      <c r="Z51" s="6"/>
      <c r="AA51" s="6"/>
      <c r="AB51" s="6"/>
      <c r="AC51" s="6"/>
    </row>
    <row r="52" spans="1:29" x14ac:dyDescent="0.25">
      <c r="A52" s="6" t="s">
        <v>167</v>
      </c>
      <c r="B52" s="6" t="s">
        <v>168</v>
      </c>
      <c r="C52" s="6" t="s">
        <v>169</v>
      </c>
      <c r="D52" s="6" t="s">
        <v>781</v>
      </c>
      <c r="E52" s="6" t="s">
        <v>1699</v>
      </c>
      <c r="F52" s="6">
        <v>208</v>
      </c>
      <c r="G52" s="6" t="s">
        <v>1700</v>
      </c>
      <c r="H52" s="6"/>
      <c r="I52" s="15" t="s">
        <v>1041</v>
      </c>
      <c r="J52" s="15">
        <v>230</v>
      </c>
      <c r="K52" s="16" t="s">
        <v>1042</v>
      </c>
      <c r="L52" s="6"/>
      <c r="M52" s="6"/>
      <c r="N52" s="11" t="s">
        <v>1348</v>
      </c>
      <c r="O52" s="12" t="s">
        <v>2488</v>
      </c>
      <c r="P52" s="12" t="s">
        <v>2489</v>
      </c>
      <c r="Q52" s="6"/>
      <c r="R52" s="6"/>
      <c r="S52" s="6"/>
      <c r="T52" s="6"/>
      <c r="U52" s="6"/>
      <c r="V52" s="6"/>
      <c r="W52" s="6"/>
      <c r="X52" s="6"/>
      <c r="Y52" s="6"/>
      <c r="Z52" s="6"/>
      <c r="AA52" s="6"/>
      <c r="AB52" s="6"/>
      <c r="AC52" s="6"/>
    </row>
    <row r="53" spans="1:29" x14ac:dyDescent="0.25">
      <c r="A53" s="6" t="s">
        <v>2085</v>
      </c>
      <c r="B53" s="6" t="s">
        <v>92</v>
      </c>
      <c r="C53" s="6" t="s">
        <v>93</v>
      </c>
      <c r="D53" s="6" t="s">
        <v>754</v>
      </c>
      <c r="E53" s="6" t="s">
        <v>1655</v>
      </c>
      <c r="F53" s="6">
        <v>96</v>
      </c>
      <c r="G53" s="6" t="s">
        <v>1656</v>
      </c>
      <c r="H53" s="6"/>
      <c r="I53" s="15" t="s">
        <v>1689</v>
      </c>
      <c r="J53" s="15">
        <v>978</v>
      </c>
      <c r="K53" s="16" t="s">
        <v>1690</v>
      </c>
      <c r="L53" s="6"/>
      <c r="M53" s="6"/>
      <c r="N53" s="11" t="s">
        <v>1338</v>
      </c>
      <c r="O53" s="12" t="s">
        <v>2490</v>
      </c>
      <c r="P53" s="12" t="s">
        <v>2491</v>
      </c>
      <c r="Q53" s="6"/>
      <c r="R53" s="6"/>
      <c r="S53" s="6"/>
      <c r="T53" s="6"/>
      <c r="U53" s="6"/>
      <c r="V53" s="6"/>
      <c r="W53" s="6"/>
      <c r="X53" s="6"/>
      <c r="Y53" s="6"/>
      <c r="Z53" s="6"/>
      <c r="AA53" s="6"/>
      <c r="AB53" s="6"/>
      <c r="AC53" s="6"/>
    </row>
    <row r="54" spans="1:29" ht="28.5" x14ac:dyDescent="0.25">
      <c r="A54" s="6" t="s">
        <v>170</v>
      </c>
      <c r="B54" s="6" t="s">
        <v>171</v>
      </c>
      <c r="C54" s="6" t="s">
        <v>172</v>
      </c>
      <c r="D54" s="6" t="s">
        <v>782</v>
      </c>
      <c r="E54" s="6" t="s">
        <v>1701</v>
      </c>
      <c r="F54" s="6">
        <v>262</v>
      </c>
      <c r="G54" s="6" t="s">
        <v>1702</v>
      </c>
      <c r="H54" s="6"/>
      <c r="I54" s="15" t="s">
        <v>1045</v>
      </c>
      <c r="J54" s="15">
        <v>242</v>
      </c>
      <c r="K54" s="16" t="s">
        <v>1186</v>
      </c>
      <c r="L54" s="6"/>
      <c r="M54" s="6"/>
      <c r="N54" s="11" t="s">
        <v>1288</v>
      </c>
      <c r="O54" s="12" t="s">
        <v>2492</v>
      </c>
      <c r="P54" s="12" t="s">
        <v>2493</v>
      </c>
      <c r="Q54" s="6"/>
      <c r="R54" s="6"/>
      <c r="S54" s="6"/>
      <c r="T54" s="6"/>
      <c r="U54" s="6"/>
      <c r="V54" s="6"/>
      <c r="W54" s="6"/>
      <c r="X54" s="6"/>
      <c r="Y54" s="6"/>
      <c r="Z54" s="6"/>
      <c r="AA54" s="6"/>
      <c r="AB54" s="6"/>
      <c r="AC54" s="6"/>
    </row>
    <row r="55" spans="1:29" x14ac:dyDescent="0.25">
      <c r="A55" s="6" t="s">
        <v>173</v>
      </c>
      <c r="B55" s="6" t="s">
        <v>174</v>
      </c>
      <c r="C55" s="6" t="s">
        <v>175</v>
      </c>
      <c r="D55" s="6" t="s">
        <v>783</v>
      </c>
      <c r="E55" s="6" t="s">
        <v>1703</v>
      </c>
      <c r="F55" s="6">
        <v>951</v>
      </c>
      <c r="G55" s="6" t="s">
        <v>1704</v>
      </c>
      <c r="H55" s="6"/>
      <c r="I55" s="15" t="s">
        <v>1046</v>
      </c>
      <c r="J55" s="15">
        <v>238</v>
      </c>
      <c r="K55" s="16" t="s">
        <v>1047</v>
      </c>
      <c r="L55" s="6"/>
      <c r="M55" s="6"/>
      <c r="N55" s="11" t="s">
        <v>1291</v>
      </c>
      <c r="O55" s="12" t="s">
        <v>2494</v>
      </c>
      <c r="P55" s="12" t="s">
        <v>2495</v>
      </c>
      <c r="Q55" s="6"/>
      <c r="R55" s="6"/>
      <c r="S55" s="6"/>
      <c r="T55" s="6"/>
      <c r="U55" s="6"/>
      <c r="V55" s="6"/>
      <c r="W55" s="6"/>
      <c r="X55" s="6"/>
      <c r="Y55" s="6"/>
      <c r="Z55" s="6"/>
      <c r="AA55" s="6"/>
      <c r="AB55" s="6"/>
      <c r="AC55" s="6"/>
    </row>
    <row r="56" spans="1:29" x14ac:dyDescent="0.25">
      <c r="A56" s="1" t="s">
        <v>182</v>
      </c>
      <c r="B56" s="1" t="s">
        <v>183</v>
      </c>
      <c r="C56" s="1" t="s">
        <v>184</v>
      </c>
      <c r="D56" s="1" t="s">
        <v>786</v>
      </c>
      <c r="E56" s="1" t="s">
        <v>1709</v>
      </c>
      <c r="F56" s="1">
        <v>818</v>
      </c>
      <c r="G56" s="1" t="s">
        <v>1710</v>
      </c>
      <c r="H56" s="6"/>
      <c r="I56" s="15" t="s">
        <v>1048</v>
      </c>
      <c r="J56" s="15">
        <v>826</v>
      </c>
      <c r="K56" s="16" t="s">
        <v>1049</v>
      </c>
      <c r="L56" s="6"/>
      <c r="M56" s="6"/>
      <c r="N56" s="11" t="s">
        <v>1315</v>
      </c>
      <c r="O56" s="12" t="s">
        <v>2496</v>
      </c>
      <c r="P56" s="12" t="s">
        <v>2497</v>
      </c>
      <c r="Q56" s="6"/>
      <c r="R56" s="6"/>
      <c r="S56" s="6"/>
      <c r="T56" s="6"/>
      <c r="U56" s="6"/>
      <c r="V56" s="6"/>
      <c r="W56" s="6"/>
      <c r="X56" s="6"/>
      <c r="Y56" s="6"/>
      <c r="Z56" s="6"/>
      <c r="AA56" s="6"/>
      <c r="AB56" s="6"/>
      <c r="AC56" s="6"/>
    </row>
    <row r="57" spans="1:29" ht="42.75" x14ac:dyDescent="0.25">
      <c r="A57" s="1" t="s">
        <v>660</v>
      </c>
      <c r="B57" s="1" t="s">
        <v>661</v>
      </c>
      <c r="C57" s="1" t="s">
        <v>662</v>
      </c>
      <c r="D57" s="1" t="s">
        <v>952</v>
      </c>
      <c r="E57" s="1" t="s">
        <v>2039</v>
      </c>
      <c r="F57" s="1">
        <v>784</v>
      </c>
      <c r="G57" s="1" t="s">
        <v>2040</v>
      </c>
      <c r="H57" s="6"/>
      <c r="I57" s="15" t="s">
        <v>1050</v>
      </c>
      <c r="J57" s="15">
        <v>981</v>
      </c>
      <c r="K57" s="16" t="s">
        <v>1051</v>
      </c>
      <c r="L57" s="6"/>
      <c r="M57" s="6"/>
      <c r="N57" s="11" t="s">
        <v>1336</v>
      </c>
      <c r="O57" s="12" t="s">
        <v>2498</v>
      </c>
      <c r="P57" s="12" t="s">
        <v>2499</v>
      </c>
      <c r="Q57" s="6"/>
      <c r="R57" s="6"/>
      <c r="S57" s="6"/>
      <c r="T57" s="6"/>
      <c r="U57" s="6"/>
      <c r="V57" s="6"/>
      <c r="W57" s="6"/>
      <c r="X57" s="6"/>
      <c r="Y57" s="6"/>
      <c r="Z57" s="6"/>
      <c r="AA57" s="6"/>
      <c r="AB57" s="6"/>
      <c r="AC57" s="6"/>
    </row>
    <row r="58" spans="1:29" x14ac:dyDescent="0.25">
      <c r="A58" s="1" t="s">
        <v>179</v>
      </c>
      <c r="B58" s="1" t="s">
        <v>180</v>
      </c>
      <c r="C58" s="1" t="s">
        <v>181</v>
      </c>
      <c r="D58" s="1" t="s">
        <v>785</v>
      </c>
      <c r="E58" s="1" t="s">
        <v>1707</v>
      </c>
      <c r="F58" s="1">
        <v>840</v>
      </c>
      <c r="G58" s="1" t="s">
        <v>1708</v>
      </c>
      <c r="H58" s="6"/>
      <c r="I58" s="15" t="s">
        <v>1187</v>
      </c>
      <c r="J58" s="15">
        <v>0</v>
      </c>
      <c r="K58" s="16" t="s">
        <v>1188</v>
      </c>
      <c r="L58" s="6"/>
      <c r="M58" s="6"/>
      <c r="N58" s="11" t="s">
        <v>1280</v>
      </c>
      <c r="O58" s="12" t="s">
        <v>2500</v>
      </c>
      <c r="P58" s="12" t="s">
        <v>2501</v>
      </c>
      <c r="Q58" s="6"/>
      <c r="R58" s="6"/>
      <c r="S58" s="6"/>
      <c r="T58" s="6"/>
      <c r="U58" s="6"/>
      <c r="V58" s="6"/>
      <c r="W58" s="6"/>
      <c r="X58" s="6"/>
      <c r="Y58" s="6"/>
      <c r="Z58" s="6"/>
      <c r="AA58" s="6"/>
      <c r="AB58" s="6"/>
      <c r="AC58" s="6"/>
    </row>
    <row r="59" spans="1:29" x14ac:dyDescent="0.25">
      <c r="A59" s="1" t="s">
        <v>191</v>
      </c>
      <c r="B59" s="1" t="s">
        <v>192</v>
      </c>
      <c r="C59" s="1" t="s">
        <v>193</v>
      </c>
      <c r="D59" s="1" t="s">
        <v>789</v>
      </c>
      <c r="E59" s="1" t="s">
        <v>1715</v>
      </c>
      <c r="F59" s="1">
        <v>232</v>
      </c>
      <c r="G59" s="1" t="s">
        <v>1716</v>
      </c>
      <c r="H59" s="6"/>
      <c r="I59" s="15" t="s">
        <v>1052</v>
      </c>
      <c r="J59" s="15">
        <v>936</v>
      </c>
      <c r="K59" s="16" t="s">
        <v>1053</v>
      </c>
      <c r="L59" s="6"/>
      <c r="M59" s="6"/>
      <c r="N59" s="11" t="s">
        <v>1284</v>
      </c>
      <c r="O59" s="12" t="s">
        <v>2502</v>
      </c>
      <c r="P59" s="12" t="s">
        <v>2503</v>
      </c>
      <c r="Q59" s="6"/>
      <c r="R59" s="6"/>
      <c r="S59" s="6"/>
      <c r="T59" s="6"/>
      <c r="U59" s="6"/>
      <c r="V59" s="6"/>
      <c r="W59" s="6"/>
      <c r="X59" s="6"/>
      <c r="Y59" s="6"/>
      <c r="Z59" s="6"/>
      <c r="AA59" s="6"/>
      <c r="AB59" s="6"/>
      <c r="AC59" s="6"/>
    </row>
    <row r="60" spans="1:29" x14ac:dyDescent="0.25">
      <c r="A60" s="1" t="s">
        <v>590</v>
      </c>
      <c r="B60" s="1" t="s">
        <v>591</v>
      </c>
      <c r="C60" s="1" t="s">
        <v>592</v>
      </c>
      <c r="D60" s="1" t="s">
        <v>927</v>
      </c>
      <c r="E60" s="1" t="s">
        <v>1995</v>
      </c>
      <c r="F60" s="1">
        <v>978</v>
      </c>
      <c r="G60" s="1" t="s">
        <v>1996</v>
      </c>
      <c r="H60" s="6"/>
      <c r="I60" s="15" t="s">
        <v>1054</v>
      </c>
      <c r="J60" s="15">
        <v>292</v>
      </c>
      <c r="K60" s="16" t="s">
        <v>1055</v>
      </c>
      <c r="L60" s="6"/>
      <c r="M60" s="6"/>
      <c r="N60" s="11" t="s">
        <v>1283</v>
      </c>
      <c r="O60" s="12" t="s">
        <v>2504</v>
      </c>
      <c r="P60" s="12" t="s">
        <v>2505</v>
      </c>
      <c r="Q60" s="6"/>
      <c r="R60" s="6"/>
      <c r="S60" s="6"/>
      <c r="T60" s="6"/>
      <c r="U60" s="6"/>
      <c r="V60" s="6"/>
      <c r="W60" s="6"/>
      <c r="X60" s="6"/>
      <c r="Y60" s="6"/>
      <c r="Z60" s="6"/>
      <c r="AA60" s="6"/>
      <c r="AB60" s="6"/>
      <c r="AC60" s="6"/>
    </row>
    <row r="61" spans="1:29" x14ac:dyDescent="0.25">
      <c r="A61" s="1" t="s">
        <v>194</v>
      </c>
      <c r="B61" s="1" t="s">
        <v>195</v>
      </c>
      <c r="C61" s="1" t="s">
        <v>196</v>
      </c>
      <c r="D61" s="1" t="s">
        <v>790</v>
      </c>
      <c r="E61" s="1" t="s">
        <v>1719</v>
      </c>
      <c r="F61" s="1">
        <v>978</v>
      </c>
      <c r="G61" s="1" t="s">
        <v>1720</v>
      </c>
      <c r="H61" s="6"/>
      <c r="I61" s="15" t="s">
        <v>1056</v>
      </c>
      <c r="J61" s="15">
        <v>270</v>
      </c>
      <c r="K61" s="16" t="s">
        <v>1057</v>
      </c>
      <c r="L61" s="6"/>
      <c r="M61" s="6"/>
      <c r="N61" s="11" t="s">
        <v>1326</v>
      </c>
      <c r="O61" s="12" t="s">
        <v>2506</v>
      </c>
      <c r="P61" s="12" t="s">
        <v>2507</v>
      </c>
      <c r="Q61" s="6"/>
      <c r="R61" s="6"/>
      <c r="S61" s="6"/>
      <c r="T61" s="6"/>
      <c r="U61" s="6"/>
      <c r="V61" s="6"/>
      <c r="W61" s="6"/>
      <c r="X61" s="6"/>
      <c r="Y61" s="6"/>
      <c r="Z61" s="6"/>
      <c r="AA61" s="6"/>
      <c r="AB61" s="6"/>
      <c r="AC61" s="6"/>
    </row>
    <row r="62" spans="1:29" ht="28.5" x14ac:dyDescent="0.25">
      <c r="A62" s="1" t="s">
        <v>719</v>
      </c>
      <c r="B62" s="1" t="s">
        <v>605</v>
      </c>
      <c r="C62" s="1" t="s">
        <v>606</v>
      </c>
      <c r="D62" s="1" t="s">
        <v>932</v>
      </c>
      <c r="E62" s="1" t="s">
        <v>1144</v>
      </c>
      <c r="F62" s="1">
        <v>748</v>
      </c>
      <c r="G62" s="1" t="s">
        <v>1254</v>
      </c>
      <c r="I62" s="2" t="s">
        <v>1058</v>
      </c>
      <c r="J62" s="2">
        <v>324</v>
      </c>
      <c r="K62" s="3" t="s">
        <v>1059</v>
      </c>
      <c r="N62" s="11" t="s">
        <v>1279</v>
      </c>
      <c r="O62" s="12" t="s">
        <v>2508</v>
      </c>
      <c r="P62" s="12" t="s">
        <v>2509</v>
      </c>
      <c r="Q62" s="6"/>
      <c r="R62" s="6"/>
      <c r="S62" s="6"/>
    </row>
    <row r="63" spans="1:29" ht="28.5" x14ac:dyDescent="0.25">
      <c r="A63" s="6" t="s">
        <v>666</v>
      </c>
      <c r="B63" s="6" t="s">
        <v>667</v>
      </c>
      <c r="C63" s="6" t="s">
        <v>668</v>
      </c>
      <c r="D63" s="6" t="s">
        <v>954</v>
      </c>
      <c r="E63" s="6" t="s">
        <v>1478</v>
      </c>
      <c r="F63" s="6">
        <v>840</v>
      </c>
      <c r="G63" s="6" t="s">
        <v>1161</v>
      </c>
      <c r="I63" s="2" t="s">
        <v>1060</v>
      </c>
      <c r="J63" s="2">
        <v>320</v>
      </c>
      <c r="K63" s="3" t="s">
        <v>1061</v>
      </c>
      <c r="N63" s="11" t="s">
        <v>1281</v>
      </c>
      <c r="O63" s="12" t="s">
        <v>2510</v>
      </c>
      <c r="P63" s="12" t="s">
        <v>2511</v>
      </c>
      <c r="Q63" s="6"/>
      <c r="R63" s="6"/>
      <c r="S63" s="6"/>
    </row>
    <row r="64" spans="1:29" ht="28.5" x14ac:dyDescent="0.25">
      <c r="A64" s="1" t="s">
        <v>197</v>
      </c>
      <c r="B64" s="1" t="s">
        <v>198</v>
      </c>
      <c r="C64" s="1" t="s">
        <v>199</v>
      </c>
      <c r="D64" s="1" t="s">
        <v>791</v>
      </c>
      <c r="E64" s="1" t="s">
        <v>1721</v>
      </c>
      <c r="F64" s="1">
        <v>230</v>
      </c>
      <c r="G64" s="1" t="s">
        <v>1722</v>
      </c>
      <c r="I64" s="2" t="s">
        <v>1062</v>
      </c>
      <c r="J64" s="2">
        <v>328</v>
      </c>
      <c r="K64" s="3" t="s">
        <v>1189</v>
      </c>
      <c r="N64" s="11" t="s">
        <v>1304</v>
      </c>
      <c r="O64" s="12" t="s">
        <v>2512</v>
      </c>
      <c r="P64" s="12" t="s">
        <v>2513</v>
      </c>
      <c r="Q64" s="6"/>
      <c r="R64" s="6"/>
      <c r="S64" s="6"/>
    </row>
    <row r="65" spans="1:19" ht="42.75" x14ac:dyDescent="0.25">
      <c r="A65" s="1" t="s">
        <v>518</v>
      </c>
      <c r="B65" s="1" t="s">
        <v>519</v>
      </c>
      <c r="C65" s="1" t="s">
        <v>520</v>
      </c>
      <c r="D65" s="1" t="s">
        <v>902</v>
      </c>
      <c r="E65" s="1" t="s">
        <v>1948</v>
      </c>
      <c r="F65" s="1">
        <v>643</v>
      </c>
      <c r="G65" s="1" t="s">
        <v>1949</v>
      </c>
      <c r="I65" s="2" t="s">
        <v>1063</v>
      </c>
      <c r="J65" s="2">
        <v>344</v>
      </c>
      <c r="K65" s="3" t="s">
        <v>1782</v>
      </c>
      <c r="N65" s="11" t="s">
        <v>1308</v>
      </c>
      <c r="O65" s="12" t="s">
        <v>2514</v>
      </c>
      <c r="P65" s="12" t="s">
        <v>2515</v>
      </c>
      <c r="Q65" s="6"/>
      <c r="R65" s="6"/>
      <c r="S65" s="6"/>
    </row>
    <row r="66" spans="1:19" ht="28.5" x14ac:dyDescent="0.25">
      <c r="A66" s="1" t="s">
        <v>204</v>
      </c>
      <c r="B66" s="1" t="s">
        <v>205</v>
      </c>
      <c r="C66" s="1" t="s">
        <v>206</v>
      </c>
      <c r="D66" s="1" t="s">
        <v>794</v>
      </c>
      <c r="E66" s="1" t="s">
        <v>1727</v>
      </c>
      <c r="F66" s="1">
        <v>242</v>
      </c>
      <c r="G66" s="1" t="s">
        <v>1728</v>
      </c>
      <c r="I66" s="2" t="s">
        <v>1064</v>
      </c>
      <c r="J66" s="2">
        <v>340</v>
      </c>
      <c r="K66" s="3" t="s">
        <v>1190</v>
      </c>
      <c r="N66" s="11" t="s">
        <v>1289</v>
      </c>
      <c r="O66" s="12" t="s">
        <v>2516</v>
      </c>
      <c r="P66" s="12" t="s">
        <v>2517</v>
      </c>
      <c r="Q66" s="6"/>
      <c r="R66" s="6"/>
      <c r="S66" s="6"/>
    </row>
    <row r="67" spans="1:19" x14ac:dyDescent="0.25">
      <c r="A67" s="1" t="s">
        <v>207</v>
      </c>
      <c r="B67" s="1" t="s">
        <v>208</v>
      </c>
      <c r="C67" s="1" t="s">
        <v>209</v>
      </c>
      <c r="D67" s="1" t="s">
        <v>795</v>
      </c>
      <c r="E67" s="1" t="s">
        <v>1729</v>
      </c>
      <c r="F67" s="1">
        <v>978</v>
      </c>
      <c r="G67" s="1" t="s">
        <v>1730</v>
      </c>
      <c r="I67" s="2" t="s">
        <v>1717</v>
      </c>
      <c r="J67" s="2">
        <v>191</v>
      </c>
      <c r="K67" s="3" t="s">
        <v>1718</v>
      </c>
      <c r="N67" s="11" t="s">
        <v>1322</v>
      </c>
      <c r="O67" s="12" t="s">
        <v>2518</v>
      </c>
      <c r="P67" s="12" t="s">
        <v>2519</v>
      </c>
      <c r="Q67" s="6"/>
      <c r="R67" s="6"/>
      <c r="S67" s="6"/>
    </row>
    <row r="68" spans="1:19" x14ac:dyDescent="0.25">
      <c r="A68" s="1" t="s">
        <v>210</v>
      </c>
      <c r="B68" s="1" t="s">
        <v>211</v>
      </c>
      <c r="C68" s="1" t="s">
        <v>212</v>
      </c>
      <c r="D68" s="1" t="s">
        <v>796</v>
      </c>
      <c r="E68" s="1" t="s">
        <v>1731</v>
      </c>
      <c r="F68" s="1">
        <v>978</v>
      </c>
      <c r="G68" s="1" t="s">
        <v>1732</v>
      </c>
      <c r="I68" s="2" t="s">
        <v>1066</v>
      </c>
      <c r="J68" s="2">
        <v>332</v>
      </c>
      <c r="K68" s="3" t="s">
        <v>1191</v>
      </c>
      <c r="N68" s="11" t="s">
        <v>1332</v>
      </c>
      <c r="O68" s="12" t="s">
        <v>2520</v>
      </c>
      <c r="P68" s="12" t="s">
        <v>2521</v>
      </c>
      <c r="Q68" s="6"/>
      <c r="R68" s="6"/>
      <c r="S68" s="6"/>
    </row>
    <row r="69" spans="1:19" ht="28.5" x14ac:dyDescent="0.25">
      <c r="A69" s="1" t="s">
        <v>222</v>
      </c>
      <c r="B69" s="1" t="s">
        <v>223</v>
      </c>
      <c r="C69" s="1" t="s">
        <v>224</v>
      </c>
      <c r="D69" s="1" t="s">
        <v>800</v>
      </c>
      <c r="E69" s="1" t="s">
        <v>1739</v>
      </c>
      <c r="F69" s="1">
        <v>950</v>
      </c>
      <c r="G69" s="1" t="s">
        <v>1740</v>
      </c>
      <c r="I69" s="2" t="s">
        <v>1067</v>
      </c>
      <c r="J69" s="2">
        <v>348</v>
      </c>
      <c r="K69" s="3" t="s">
        <v>1192</v>
      </c>
      <c r="N69" s="11" t="s">
        <v>1337</v>
      </c>
      <c r="O69" s="12" t="s">
        <v>2522</v>
      </c>
      <c r="P69" s="12" t="s">
        <v>2523</v>
      </c>
      <c r="Q69" s="6"/>
      <c r="R69" s="6"/>
      <c r="S69" s="6"/>
    </row>
    <row r="70" spans="1:19" x14ac:dyDescent="0.25">
      <c r="A70" s="1" t="s">
        <v>225</v>
      </c>
      <c r="B70" s="1" t="s">
        <v>226</v>
      </c>
      <c r="C70" s="1" t="s">
        <v>227</v>
      </c>
      <c r="D70" s="1" t="s">
        <v>801</v>
      </c>
      <c r="E70" s="1" t="s">
        <v>1741</v>
      </c>
      <c r="F70" s="1">
        <v>270</v>
      </c>
      <c r="G70" s="1" t="s">
        <v>1742</v>
      </c>
      <c r="I70" s="2" t="s">
        <v>1068</v>
      </c>
      <c r="J70" s="2">
        <v>360</v>
      </c>
      <c r="K70" s="3" t="s">
        <v>1193</v>
      </c>
      <c r="N70" s="11" t="s">
        <v>1319</v>
      </c>
      <c r="O70" s="12" t="s">
        <v>2524</v>
      </c>
      <c r="P70" s="12" t="s">
        <v>2525</v>
      </c>
      <c r="Q70" s="6"/>
      <c r="R70" s="6"/>
      <c r="S70" s="6"/>
    </row>
    <row r="71" spans="1:19" ht="28.5" x14ac:dyDescent="0.25">
      <c r="A71" s="1" t="s">
        <v>228</v>
      </c>
      <c r="B71" s="1" t="s">
        <v>229</v>
      </c>
      <c r="C71" s="1" t="s">
        <v>230</v>
      </c>
      <c r="D71" s="1" t="s">
        <v>802</v>
      </c>
      <c r="E71" s="1" t="s">
        <v>1743</v>
      </c>
      <c r="F71" s="1">
        <v>981</v>
      </c>
      <c r="G71" s="1" t="s">
        <v>1744</v>
      </c>
      <c r="I71" s="2" t="s">
        <v>1069</v>
      </c>
      <c r="J71" s="2">
        <v>376</v>
      </c>
      <c r="K71" s="3" t="s">
        <v>1194</v>
      </c>
      <c r="N71" s="11" t="s">
        <v>1320</v>
      </c>
      <c r="O71" s="12" t="s">
        <v>2526</v>
      </c>
      <c r="P71" s="12" t="s">
        <v>2527</v>
      </c>
      <c r="Q71" s="6"/>
      <c r="R71" s="6"/>
      <c r="S71" s="6"/>
    </row>
    <row r="72" spans="1:19" ht="28.5" x14ac:dyDescent="0.25">
      <c r="A72" s="6" t="s">
        <v>584</v>
      </c>
      <c r="B72" s="1" t="s">
        <v>585</v>
      </c>
      <c r="C72" s="1" t="s">
        <v>586</v>
      </c>
      <c r="D72" s="1" t="s">
        <v>925</v>
      </c>
      <c r="I72" s="2" t="s">
        <v>1195</v>
      </c>
      <c r="J72" s="2">
        <v>0</v>
      </c>
      <c r="K72" s="3" t="s">
        <v>1196</v>
      </c>
      <c r="N72" s="11" t="s">
        <v>1316</v>
      </c>
      <c r="O72" s="12" t="s">
        <v>2528</v>
      </c>
      <c r="P72" s="12" t="s">
        <v>2529</v>
      </c>
      <c r="Q72" s="6"/>
      <c r="R72" s="6"/>
      <c r="S72" s="6"/>
    </row>
    <row r="73" spans="1:19" x14ac:dyDescent="0.25">
      <c r="A73" s="1" t="s">
        <v>234</v>
      </c>
      <c r="B73" s="1" t="s">
        <v>235</v>
      </c>
      <c r="C73" s="1" t="s">
        <v>236</v>
      </c>
      <c r="D73" s="1" t="s">
        <v>804</v>
      </c>
      <c r="E73" s="1" t="s">
        <v>1747</v>
      </c>
      <c r="F73" s="1">
        <v>936</v>
      </c>
      <c r="G73" s="1" t="s">
        <v>1748</v>
      </c>
      <c r="I73" s="2" t="s">
        <v>1070</v>
      </c>
      <c r="J73" s="2">
        <v>356</v>
      </c>
      <c r="K73" s="3" t="s">
        <v>1197</v>
      </c>
      <c r="N73" s="6"/>
      <c r="O73" s="6"/>
      <c r="P73" s="6"/>
      <c r="Q73" s="6"/>
      <c r="R73" s="6"/>
      <c r="S73" s="6"/>
    </row>
    <row r="74" spans="1:19" x14ac:dyDescent="0.25">
      <c r="A74" s="1" t="s">
        <v>237</v>
      </c>
      <c r="B74" s="1" t="s">
        <v>238</v>
      </c>
      <c r="C74" s="1" t="s">
        <v>239</v>
      </c>
      <c r="D74" s="1" t="s">
        <v>805</v>
      </c>
      <c r="E74" s="1" t="s">
        <v>1751</v>
      </c>
      <c r="F74" s="1">
        <v>292</v>
      </c>
      <c r="G74" s="1" t="s">
        <v>1752</v>
      </c>
      <c r="I74" s="2" t="s">
        <v>1071</v>
      </c>
      <c r="J74" s="2">
        <v>368</v>
      </c>
      <c r="K74" s="3" t="s">
        <v>1072</v>
      </c>
      <c r="N74" s="6"/>
      <c r="O74" s="6"/>
      <c r="P74" s="6"/>
      <c r="Q74" s="6"/>
      <c r="R74" s="6"/>
      <c r="S74" s="6"/>
    </row>
    <row r="75" spans="1:19" x14ac:dyDescent="0.25">
      <c r="A75" s="1" t="s">
        <v>240</v>
      </c>
      <c r="B75" s="1" t="s">
        <v>241</v>
      </c>
      <c r="C75" s="1" t="s">
        <v>242</v>
      </c>
      <c r="D75" s="1" t="s">
        <v>806</v>
      </c>
      <c r="E75" s="1" t="s">
        <v>1755</v>
      </c>
      <c r="F75" s="1">
        <v>978</v>
      </c>
      <c r="G75" s="1" t="s">
        <v>1756</v>
      </c>
      <c r="I75" s="2" t="s">
        <v>1073</v>
      </c>
      <c r="J75" s="2">
        <v>364</v>
      </c>
      <c r="K75" s="3" t="s">
        <v>1198</v>
      </c>
      <c r="N75" s="6"/>
      <c r="O75" s="6"/>
      <c r="P75" s="6"/>
      <c r="Q75" s="6"/>
      <c r="R75" s="6"/>
      <c r="S75" s="6"/>
    </row>
    <row r="76" spans="1:19" x14ac:dyDescent="0.25">
      <c r="A76" s="1" t="s">
        <v>246</v>
      </c>
      <c r="B76" s="1" t="s">
        <v>247</v>
      </c>
      <c r="C76" s="1" t="s">
        <v>248</v>
      </c>
      <c r="D76" s="1" t="s">
        <v>808</v>
      </c>
      <c r="E76" s="1" t="s">
        <v>1759</v>
      </c>
      <c r="F76" s="1">
        <v>951</v>
      </c>
      <c r="G76" s="1" t="s">
        <v>1760</v>
      </c>
      <c r="I76" s="2" t="s">
        <v>1074</v>
      </c>
      <c r="J76" s="2">
        <v>352</v>
      </c>
      <c r="K76" s="3" t="s">
        <v>1075</v>
      </c>
      <c r="N76" s="6"/>
      <c r="O76" s="6"/>
      <c r="P76" s="6"/>
      <c r="Q76" s="6"/>
      <c r="R76" s="6"/>
      <c r="S76" s="6"/>
    </row>
    <row r="77" spans="1:19" x14ac:dyDescent="0.25">
      <c r="A77" s="1" t="s">
        <v>243</v>
      </c>
      <c r="B77" s="1" t="s">
        <v>244</v>
      </c>
      <c r="C77" s="1" t="s">
        <v>245</v>
      </c>
      <c r="D77" s="1" t="s">
        <v>807</v>
      </c>
      <c r="E77" s="1" t="s">
        <v>1757</v>
      </c>
      <c r="F77" s="1">
        <v>208</v>
      </c>
      <c r="G77" s="1" t="s">
        <v>1758</v>
      </c>
      <c r="I77" s="2" t="s">
        <v>1199</v>
      </c>
      <c r="J77" s="2">
        <v>0</v>
      </c>
      <c r="K77" s="3" t="s">
        <v>1200</v>
      </c>
    </row>
    <row r="78" spans="1:19" x14ac:dyDescent="0.25">
      <c r="A78" s="1" t="s">
        <v>249</v>
      </c>
      <c r="B78" s="1" t="s">
        <v>250</v>
      </c>
      <c r="C78" s="1" t="s">
        <v>251</v>
      </c>
      <c r="D78" s="1" t="s">
        <v>809</v>
      </c>
      <c r="E78" s="1" t="s">
        <v>1761</v>
      </c>
      <c r="F78" s="1">
        <v>978</v>
      </c>
      <c r="G78" s="1" t="s">
        <v>1762</v>
      </c>
      <c r="I78" s="2" t="s">
        <v>1076</v>
      </c>
      <c r="J78" s="2">
        <v>388</v>
      </c>
      <c r="K78" s="3" t="s">
        <v>1201</v>
      </c>
    </row>
    <row r="79" spans="1:19" x14ac:dyDescent="0.25">
      <c r="A79" s="1" t="s">
        <v>252</v>
      </c>
      <c r="B79" s="1" t="s">
        <v>253</v>
      </c>
      <c r="C79" s="1" t="s">
        <v>254</v>
      </c>
      <c r="D79" s="1" t="s">
        <v>810</v>
      </c>
      <c r="E79" s="1" t="s">
        <v>1765</v>
      </c>
      <c r="F79" s="1">
        <v>840</v>
      </c>
      <c r="G79" s="1" t="s">
        <v>1766</v>
      </c>
      <c r="I79" s="2" t="s">
        <v>1077</v>
      </c>
      <c r="J79" s="2">
        <v>400</v>
      </c>
      <c r="K79" s="3" t="s">
        <v>1202</v>
      </c>
    </row>
    <row r="80" spans="1:19" x14ac:dyDescent="0.25">
      <c r="A80" s="1" t="s">
        <v>255</v>
      </c>
      <c r="B80" s="1" t="s">
        <v>256</v>
      </c>
      <c r="C80" s="1" t="s">
        <v>257</v>
      </c>
      <c r="D80" s="1" t="s">
        <v>811</v>
      </c>
      <c r="E80" s="1" t="s">
        <v>1767</v>
      </c>
      <c r="F80" s="1">
        <v>320</v>
      </c>
      <c r="G80" s="1" t="s">
        <v>1768</v>
      </c>
      <c r="I80" s="2" t="s">
        <v>1078</v>
      </c>
      <c r="J80" s="2">
        <v>392</v>
      </c>
      <c r="K80" s="3" t="s">
        <v>1203</v>
      </c>
    </row>
    <row r="81" spans="1:11" x14ac:dyDescent="0.25">
      <c r="A81" s="1" t="s">
        <v>2088</v>
      </c>
      <c r="B81" s="1" t="s">
        <v>258</v>
      </c>
      <c r="C81" s="1" t="s">
        <v>259</v>
      </c>
      <c r="D81" s="1" t="s">
        <v>812</v>
      </c>
      <c r="E81" s="1" t="s">
        <v>1769</v>
      </c>
      <c r="F81" s="1">
        <v>0</v>
      </c>
      <c r="G81" s="1" t="s">
        <v>1770</v>
      </c>
      <c r="I81" s="2" t="s">
        <v>1079</v>
      </c>
      <c r="J81" s="2">
        <v>404</v>
      </c>
      <c r="K81" s="3" t="s">
        <v>1204</v>
      </c>
    </row>
    <row r="82" spans="1:11" x14ac:dyDescent="0.25">
      <c r="A82" s="1" t="s">
        <v>260</v>
      </c>
      <c r="B82" s="1" t="s">
        <v>261</v>
      </c>
      <c r="C82" s="1" t="s">
        <v>262</v>
      </c>
      <c r="D82" s="1" t="s">
        <v>813</v>
      </c>
      <c r="E82" s="1" t="s">
        <v>1771</v>
      </c>
      <c r="F82" s="1">
        <v>324</v>
      </c>
      <c r="G82" s="1" t="s">
        <v>1772</v>
      </c>
      <c r="I82" s="2" t="s">
        <v>1080</v>
      </c>
      <c r="J82" s="2">
        <v>417</v>
      </c>
      <c r="K82" s="3" t="s">
        <v>1205</v>
      </c>
    </row>
    <row r="83" spans="1:11" x14ac:dyDescent="0.25">
      <c r="A83" s="1" t="s">
        <v>188</v>
      </c>
      <c r="B83" s="1" t="s">
        <v>189</v>
      </c>
      <c r="C83" s="1" t="s">
        <v>190</v>
      </c>
      <c r="D83" s="1" t="s">
        <v>788</v>
      </c>
      <c r="E83" s="1" t="s">
        <v>1713</v>
      </c>
      <c r="F83" s="1">
        <v>950</v>
      </c>
      <c r="G83" s="1" t="s">
        <v>1714</v>
      </c>
      <c r="I83" s="2" t="s">
        <v>1749</v>
      </c>
      <c r="J83" s="2">
        <v>116</v>
      </c>
      <c r="K83" s="3" t="s">
        <v>1750</v>
      </c>
    </row>
    <row r="84" spans="1:11" x14ac:dyDescent="0.25">
      <c r="A84" s="1" t="s">
        <v>263</v>
      </c>
      <c r="B84" s="1" t="s">
        <v>264</v>
      </c>
      <c r="C84" s="1" t="s">
        <v>265</v>
      </c>
      <c r="D84" s="1" t="s">
        <v>814</v>
      </c>
      <c r="E84" s="1" t="s">
        <v>1773</v>
      </c>
      <c r="F84" s="1">
        <v>952</v>
      </c>
      <c r="G84" s="1" t="s">
        <v>1774</v>
      </c>
      <c r="I84" s="2" t="s">
        <v>1753</v>
      </c>
      <c r="J84" s="2">
        <v>174</v>
      </c>
      <c r="K84" s="3" t="s">
        <v>1754</v>
      </c>
    </row>
    <row r="85" spans="1:11" x14ac:dyDescent="0.25">
      <c r="A85" s="1" t="s">
        <v>266</v>
      </c>
      <c r="B85" s="1" t="s">
        <v>267</v>
      </c>
      <c r="C85" s="1" t="s">
        <v>268</v>
      </c>
      <c r="D85" s="1" t="s">
        <v>815</v>
      </c>
      <c r="E85" s="1" t="s">
        <v>1775</v>
      </c>
      <c r="F85" s="1">
        <v>328</v>
      </c>
      <c r="G85" s="1" t="s">
        <v>1776</v>
      </c>
      <c r="I85" s="2" t="s">
        <v>1083</v>
      </c>
      <c r="J85" s="2">
        <v>408</v>
      </c>
      <c r="K85" s="3" t="s">
        <v>1208</v>
      </c>
    </row>
    <row r="86" spans="1:11" x14ac:dyDescent="0.25">
      <c r="A86" s="1" t="s">
        <v>213</v>
      </c>
      <c r="B86" s="1" t="s">
        <v>214</v>
      </c>
      <c r="C86" s="1" t="s">
        <v>215</v>
      </c>
      <c r="D86" s="1" t="s">
        <v>797</v>
      </c>
      <c r="E86" s="1" t="s">
        <v>1733</v>
      </c>
      <c r="F86" s="1">
        <v>978</v>
      </c>
      <c r="G86" s="1" t="s">
        <v>1734</v>
      </c>
      <c r="I86" s="2" t="s">
        <v>1084</v>
      </c>
      <c r="J86" s="2">
        <v>410</v>
      </c>
      <c r="K86" s="3" t="s">
        <v>1209</v>
      </c>
    </row>
    <row r="87" spans="1:11" x14ac:dyDescent="0.25">
      <c r="A87" s="1" t="s">
        <v>269</v>
      </c>
      <c r="B87" s="1" t="s">
        <v>270</v>
      </c>
      <c r="C87" s="1" t="s">
        <v>271</v>
      </c>
      <c r="D87" s="1" t="s">
        <v>816</v>
      </c>
      <c r="E87" s="1" t="s">
        <v>1777</v>
      </c>
      <c r="F87" s="1">
        <v>332</v>
      </c>
      <c r="G87" s="1" t="s">
        <v>1778</v>
      </c>
      <c r="I87" s="2" t="s">
        <v>1085</v>
      </c>
      <c r="J87" s="2">
        <v>414</v>
      </c>
      <c r="K87" s="3" t="s">
        <v>2089</v>
      </c>
    </row>
    <row r="88" spans="1:11" x14ac:dyDescent="0.25">
      <c r="A88" s="1" t="s">
        <v>276</v>
      </c>
      <c r="B88" s="1" t="s">
        <v>277</v>
      </c>
      <c r="C88" s="1" t="s">
        <v>278</v>
      </c>
      <c r="D88" s="1" t="s">
        <v>819</v>
      </c>
      <c r="E88" s="1" t="s">
        <v>1779</v>
      </c>
      <c r="F88" s="1">
        <v>340</v>
      </c>
      <c r="G88" s="1" t="s">
        <v>1780</v>
      </c>
      <c r="I88" s="2" t="s">
        <v>1763</v>
      </c>
      <c r="J88" s="2">
        <v>136</v>
      </c>
      <c r="K88" s="3" t="s">
        <v>1764</v>
      </c>
    </row>
    <row r="89" spans="1:11" x14ac:dyDescent="0.25">
      <c r="A89" s="1" t="s">
        <v>703</v>
      </c>
      <c r="B89" s="1" t="s">
        <v>130</v>
      </c>
      <c r="C89" s="1" t="s">
        <v>131</v>
      </c>
      <c r="D89" s="1" t="s">
        <v>767</v>
      </c>
      <c r="E89" s="1" t="s">
        <v>1781</v>
      </c>
      <c r="F89" s="1">
        <v>344</v>
      </c>
      <c r="G89" s="1" t="s">
        <v>1782</v>
      </c>
      <c r="I89" s="2" t="s">
        <v>1087</v>
      </c>
      <c r="J89" s="2">
        <v>398</v>
      </c>
      <c r="K89" s="3" t="s">
        <v>1211</v>
      </c>
    </row>
    <row r="90" spans="1:11" x14ac:dyDescent="0.25">
      <c r="A90" s="1" t="s">
        <v>279</v>
      </c>
      <c r="B90" s="1" t="s">
        <v>280</v>
      </c>
      <c r="C90" s="1" t="s">
        <v>281</v>
      </c>
      <c r="D90" s="1" t="s">
        <v>820</v>
      </c>
      <c r="E90" s="1" t="s">
        <v>1783</v>
      </c>
      <c r="F90" s="1">
        <v>348</v>
      </c>
      <c r="G90" s="1" t="s">
        <v>1784</v>
      </c>
      <c r="I90" s="2" t="s">
        <v>1088</v>
      </c>
      <c r="J90" s="2">
        <v>418</v>
      </c>
      <c r="K90" s="3" t="s">
        <v>1212</v>
      </c>
    </row>
    <row r="91" spans="1:11" x14ac:dyDescent="0.25">
      <c r="A91" s="1" t="s">
        <v>299</v>
      </c>
      <c r="B91" s="1" t="s">
        <v>300</v>
      </c>
      <c r="C91" s="1" t="s">
        <v>301</v>
      </c>
      <c r="D91" s="1" t="s">
        <v>827</v>
      </c>
      <c r="E91" s="1" t="s">
        <v>1797</v>
      </c>
      <c r="F91" s="1">
        <v>0</v>
      </c>
      <c r="G91" s="1" t="s">
        <v>1798</v>
      </c>
      <c r="I91" s="2" t="s">
        <v>1089</v>
      </c>
      <c r="J91" s="2">
        <v>422</v>
      </c>
      <c r="K91" s="3" t="s">
        <v>1213</v>
      </c>
    </row>
    <row r="92" spans="1:11" x14ac:dyDescent="0.25">
      <c r="A92" s="6" t="s">
        <v>134</v>
      </c>
      <c r="B92" s="6" t="s">
        <v>135</v>
      </c>
      <c r="C92" s="6" t="s">
        <v>136</v>
      </c>
      <c r="D92" s="6" t="s">
        <v>769</v>
      </c>
      <c r="E92" s="6" t="s">
        <v>1677</v>
      </c>
      <c r="F92" s="6">
        <v>36</v>
      </c>
      <c r="G92" s="6" t="s">
        <v>1678</v>
      </c>
      <c r="I92" s="2" t="s">
        <v>1090</v>
      </c>
      <c r="J92" s="2">
        <v>144</v>
      </c>
      <c r="K92" s="3" t="s">
        <v>1214</v>
      </c>
    </row>
    <row r="93" spans="1:11" x14ac:dyDescent="0.25">
      <c r="A93" s="1" t="s">
        <v>2080</v>
      </c>
      <c r="B93" s="1" t="s">
        <v>202</v>
      </c>
      <c r="C93" s="1" t="s">
        <v>203</v>
      </c>
      <c r="D93" s="1" t="s">
        <v>793</v>
      </c>
      <c r="E93" s="1" t="s">
        <v>1725</v>
      </c>
      <c r="F93" s="1">
        <v>208</v>
      </c>
      <c r="G93" s="1" t="s">
        <v>1726</v>
      </c>
      <c r="I93" s="2" t="s">
        <v>1091</v>
      </c>
      <c r="J93" s="2">
        <v>430</v>
      </c>
      <c r="K93" s="3" t="s">
        <v>1215</v>
      </c>
    </row>
    <row r="94" spans="1:11" x14ac:dyDescent="0.25">
      <c r="A94" s="1" t="s">
        <v>272</v>
      </c>
      <c r="B94" s="1" t="s">
        <v>273</v>
      </c>
      <c r="C94" s="1" t="s">
        <v>274</v>
      </c>
      <c r="D94" s="1" t="s">
        <v>817</v>
      </c>
      <c r="I94" s="2" t="s">
        <v>1092</v>
      </c>
      <c r="J94" s="2">
        <v>426</v>
      </c>
      <c r="K94" s="3" t="s">
        <v>1093</v>
      </c>
    </row>
    <row r="95" spans="1:11" x14ac:dyDescent="0.25">
      <c r="A95" s="6" t="s">
        <v>137</v>
      </c>
      <c r="B95" s="6" t="s">
        <v>138</v>
      </c>
      <c r="C95" s="6" t="s">
        <v>139</v>
      </c>
      <c r="D95" s="6" t="s">
        <v>770</v>
      </c>
      <c r="E95" s="6" t="s">
        <v>1679</v>
      </c>
      <c r="F95" s="6">
        <v>36</v>
      </c>
      <c r="G95" s="6" t="s">
        <v>1680</v>
      </c>
      <c r="I95" s="2" t="s">
        <v>1094</v>
      </c>
      <c r="J95" s="2">
        <v>434</v>
      </c>
      <c r="K95" s="3" t="s">
        <v>1216</v>
      </c>
    </row>
    <row r="96" spans="1:11" x14ac:dyDescent="0.25">
      <c r="A96" s="1" t="s">
        <v>465</v>
      </c>
      <c r="B96" s="1" t="s">
        <v>466</v>
      </c>
      <c r="C96" s="1" t="s">
        <v>467</v>
      </c>
      <c r="D96" s="1" t="s">
        <v>884</v>
      </c>
      <c r="E96" s="1" t="s">
        <v>1914</v>
      </c>
      <c r="F96" s="1">
        <v>840</v>
      </c>
      <c r="G96" s="1" t="s">
        <v>1915</v>
      </c>
      <c r="I96" s="2" t="s">
        <v>1095</v>
      </c>
      <c r="J96" s="2">
        <v>504</v>
      </c>
      <c r="K96" s="3" t="s">
        <v>1217</v>
      </c>
    </row>
    <row r="97" spans="1:11" x14ac:dyDescent="0.25">
      <c r="A97" s="1" t="s">
        <v>386</v>
      </c>
      <c r="B97" s="1" t="s">
        <v>387</v>
      </c>
      <c r="C97" s="1" t="s">
        <v>388</v>
      </c>
      <c r="D97" s="1" t="s">
        <v>857</v>
      </c>
      <c r="E97" s="1" t="s">
        <v>1859</v>
      </c>
      <c r="F97" s="1">
        <v>840</v>
      </c>
      <c r="G97" s="1" t="s">
        <v>1860</v>
      </c>
      <c r="I97" s="2" t="s">
        <v>1096</v>
      </c>
      <c r="J97" s="2">
        <v>498</v>
      </c>
      <c r="K97" s="3" t="s">
        <v>1218</v>
      </c>
    </row>
    <row r="98" spans="1:11" x14ac:dyDescent="0.25">
      <c r="A98" s="1" t="s">
        <v>462</v>
      </c>
      <c r="B98" s="1" t="s">
        <v>463</v>
      </c>
      <c r="C98" s="1" t="s">
        <v>464</v>
      </c>
      <c r="D98" s="1" t="s">
        <v>883</v>
      </c>
      <c r="I98" s="2" t="s">
        <v>1097</v>
      </c>
      <c r="J98" s="2">
        <v>969</v>
      </c>
      <c r="K98" s="3" t="s">
        <v>1219</v>
      </c>
    </row>
    <row r="99" spans="1:11" x14ac:dyDescent="0.25">
      <c r="A99" s="6" t="s">
        <v>115</v>
      </c>
      <c r="B99" s="6" t="s">
        <v>116</v>
      </c>
      <c r="C99" s="6" t="s">
        <v>117</v>
      </c>
      <c r="D99" s="6" t="s">
        <v>762</v>
      </c>
      <c r="E99" s="6" t="s">
        <v>1086</v>
      </c>
      <c r="F99" s="6">
        <v>136</v>
      </c>
      <c r="G99" s="6" t="s">
        <v>1210</v>
      </c>
      <c r="I99" s="2" t="s">
        <v>367</v>
      </c>
      <c r="J99" s="2">
        <v>807</v>
      </c>
      <c r="K99" s="3" t="s">
        <v>1098</v>
      </c>
    </row>
    <row r="100" spans="1:11" x14ac:dyDescent="0.25">
      <c r="A100" s="1" t="s">
        <v>575</v>
      </c>
      <c r="B100" s="1" t="s">
        <v>576</v>
      </c>
      <c r="C100" s="1" t="s">
        <v>577</v>
      </c>
      <c r="D100" s="1" t="s">
        <v>922</v>
      </c>
      <c r="E100" s="1" t="s">
        <v>1987</v>
      </c>
      <c r="F100" s="1">
        <v>90</v>
      </c>
      <c r="G100" s="1" t="s">
        <v>1988</v>
      </c>
      <c r="I100" s="2" t="s">
        <v>1099</v>
      </c>
      <c r="J100" s="2">
        <v>104</v>
      </c>
      <c r="K100" s="3" t="s">
        <v>1220</v>
      </c>
    </row>
    <row r="101" spans="1:11" x14ac:dyDescent="0.25">
      <c r="A101" s="1" t="s">
        <v>602</v>
      </c>
      <c r="B101" s="1" t="s">
        <v>603</v>
      </c>
      <c r="C101" s="1" t="s">
        <v>604</v>
      </c>
      <c r="D101" s="1" t="s">
        <v>931</v>
      </c>
      <c r="I101" s="2" t="s">
        <v>1100</v>
      </c>
      <c r="J101" s="2">
        <v>496</v>
      </c>
      <c r="K101" s="3" t="s">
        <v>1221</v>
      </c>
    </row>
    <row r="102" spans="1:11" x14ac:dyDescent="0.25">
      <c r="A102" s="1" t="s">
        <v>648</v>
      </c>
      <c r="B102" s="1" t="s">
        <v>649</v>
      </c>
      <c r="C102" s="1" t="s">
        <v>650</v>
      </c>
      <c r="D102" s="1" t="s">
        <v>948</v>
      </c>
      <c r="E102" s="1" t="s">
        <v>2031</v>
      </c>
      <c r="F102" s="1">
        <v>840</v>
      </c>
      <c r="G102" s="1" t="s">
        <v>2032</v>
      </c>
      <c r="I102" s="2" t="s">
        <v>1101</v>
      </c>
      <c r="J102" s="2">
        <v>446</v>
      </c>
      <c r="K102" s="3" t="s">
        <v>1272</v>
      </c>
    </row>
    <row r="103" spans="1:11" x14ac:dyDescent="0.25">
      <c r="A103" s="6" t="s">
        <v>86</v>
      </c>
      <c r="B103" s="6" t="s">
        <v>87</v>
      </c>
      <c r="C103" s="6" t="s">
        <v>88</v>
      </c>
      <c r="D103" s="6" t="s">
        <v>752</v>
      </c>
      <c r="E103" s="6" t="s">
        <v>1651</v>
      </c>
      <c r="F103" s="6">
        <v>840</v>
      </c>
      <c r="G103" s="6" t="s">
        <v>1652</v>
      </c>
      <c r="I103" s="2" t="s">
        <v>1222</v>
      </c>
      <c r="J103" s="2">
        <v>478</v>
      </c>
      <c r="K103" s="3" t="s">
        <v>1223</v>
      </c>
    </row>
    <row r="104" spans="1:11" x14ac:dyDescent="0.25">
      <c r="A104" s="1" t="s">
        <v>683</v>
      </c>
      <c r="B104" s="1" t="s">
        <v>684</v>
      </c>
      <c r="C104" s="1" t="s">
        <v>685</v>
      </c>
      <c r="D104" s="1" t="s">
        <v>960</v>
      </c>
      <c r="E104" s="1" t="s">
        <v>2055</v>
      </c>
      <c r="F104" s="1">
        <v>840</v>
      </c>
      <c r="G104" s="1" t="s">
        <v>2056</v>
      </c>
      <c r="I104" s="2" t="s">
        <v>1102</v>
      </c>
      <c r="J104" s="2">
        <v>480</v>
      </c>
      <c r="K104" s="3" t="s">
        <v>1224</v>
      </c>
    </row>
    <row r="105" spans="1:11" x14ac:dyDescent="0.25">
      <c r="A105" s="1" t="s">
        <v>686</v>
      </c>
      <c r="B105" s="1" t="s">
        <v>687</v>
      </c>
      <c r="C105" s="1" t="s">
        <v>688</v>
      </c>
      <c r="D105" s="1" t="s">
        <v>961</v>
      </c>
      <c r="I105" s="2" t="s">
        <v>1103</v>
      </c>
      <c r="J105" s="2">
        <v>462</v>
      </c>
      <c r="K105" s="3" t="s">
        <v>1225</v>
      </c>
    </row>
    <row r="106" spans="1:11" x14ac:dyDescent="0.25">
      <c r="A106" s="6" t="s">
        <v>2083</v>
      </c>
      <c r="B106" s="6" t="s">
        <v>3</v>
      </c>
      <c r="C106" s="6" t="s">
        <v>4</v>
      </c>
      <c r="D106" s="6" t="s">
        <v>724</v>
      </c>
      <c r="E106" s="6" t="s">
        <v>1043</v>
      </c>
      <c r="F106" s="6">
        <v>978</v>
      </c>
      <c r="G106" s="6" t="s">
        <v>1044</v>
      </c>
      <c r="I106" s="2" t="s">
        <v>1104</v>
      </c>
      <c r="J106" s="2">
        <v>454</v>
      </c>
      <c r="K106" s="3" t="s">
        <v>1105</v>
      </c>
    </row>
    <row r="107" spans="1:11" x14ac:dyDescent="0.25">
      <c r="A107" s="1" t="s">
        <v>285</v>
      </c>
      <c r="B107" s="1" t="s">
        <v>286</v>
      </c>
      <c r="C107" s="1" t="s">
        <v>287</v>
      </c>
      <c r="D107" s="1" t="s">
        <v>822</v>
      </c>
      <c r="E107" s="1" t="s">
        <v>1787</v>
      </c>
      <c r="F107" s="1">
        <v>356</v>
      </c>
      <c r="G107" s="1" t="s">
        <v>1788</v>
      </c>
      <c r="I107" s="2" t="s">
        <v>1106</v>
      </c>
      <c r="J107" s="2">
        <v>484</v>
      </c>
      <c r="K107" s="3" t="s">
        <v>1226</v>
      </c>
    </row>
    <row r="108" spans="1:11" x14ac:dyDescent="0.25">
      <c r="A108" s="1" t="s">
        <v>288</v>
      </c>
      <c r="B108" s="1" t="s">
        <v>289</v>
      </c>
      <c r="C108" s="1" t="s">
        <v>290</v>
      </c>
      <c r="D108" s="1" t="s">
        <v>823</v>
      </c>
      <c r="E108" s="1" t="s">
        <v>1789</v>
      </c>
      <c r="F108" s="1">
        <v>360</v>
      </c>
      <c r="G108" s="1" t="s">
        <v>1790</v>
      </c>
      <c r="I108" s="2" t="s">
        <v>1107</v>
      </c>
      <c r="J108" s="2">
        <v>458</v>
      </c>
      <c r="K108" s="3" t="s">
        <v>1227</v>
      </c>
    </row>
    <row r="109" spans="1:11" x14ac:dyDescent="0.25">
      <c r="A109" s="1" t="s">
        <v>293</v>
      </c>
      <c r="B109" s="1" t="s">
        <v>294</v>
      </c>
      <c r="C109" s="1" t="s">
        <v>295</v>
      </c>
      <c r="D109" s="1" t="s">
        <v>825</v>
      </c>
      <c r="E109" s="1" t="s">
        <v>1793</v>
      </c>
      <c r="F109" s="1">
        <v>368</v>
      </c>
      <c r="G109" s="1" t="s">
        <v>1794</v>
      </c>
      <c r="I109" s="2" t="s">
        <v>1108</v>
      </c>
      <c r="J109" s="2">
        <v>943</v>
      </c>
      <c r="K109" s="3" t="s">
        <v>1228</v>
      </c>
    </row>
    <row r="110" spans="1:11" x14ac:dyDescent="0.25">
      <c r="A110" s="1" t="s">
        <v>712</v>
      </c>
      <c r="B110" s="1" t="s">
        <v>291</v>
      </c>
      <c r="C110" s="1" t="s">
        <v>292</v>
      </c>
      <c r="D110" s="1" t="s">
        <v>824</v>
      </c>
      <c r="E110" s="1" t="s">
        <v>1791</v>
      </c>
      <c r="F110" s="1">
        <v>364</v>
      </c>
      <c r="G110" s="1" t="s">
        <v>1792</v>
      </c>
      <c r="I110" s="2" t="s">
        <v>1109</v>
      </c>
      <c r="J110" s="2">
        <v>516</v>
      </c>
      <c r="K110" s="3" t="s">
        <v>1229</v>
      </c>
    </row>
    <row r="111" spans="1:11" x14ac:dyDescent="0.25">
      <c r="A111" s="1" t="s">
        <v>296</v>
      </c>
      <c r="B111" s="1" t="s">
        <v>297</v>
      </c>
      <c r="C111" s="1" t="s">
        <v>298</v>
      </c>
      <c r="D111" s="1" t="s">
        <v>826</v>
      </c>
      <c r="E111" s="1" t="s">
        <v>1795</v>
      </c>
      <c r="F111" s="1">
        <v>978</v>
      </c>
      <c r="G111" s="1" t="s">
        <v>1796</v>
      </c>
      <c r="I111" s="2" t="s">
        <v>1110</v>
      </c>
      <c r="J111" s="2">
        <v>566</v>
      </c>
      <c r="K111" s="3" t="s">
        <v>1230</v>
      </c>
    </row>
    <row r="112" spans="1:11" x14ac:dyDescent="0.25">
      <c r="A112" s="1" t="s">
        <v>282</v>
      </c>
      <c r="B112" s="1" t="s">
        <v>283</v>
      </c>
      <c r="C112" s="1" t="s">
        <v>284</v>
      </c>
      <c r="D112" s="1" t="s">
        <v>821</v>
      </c>
      <c r="E112" s="1" t="s">
        <v>1785</v>
      </c>
      <c r="F112" s="1">
        <v>352</v>
      </c>
      <c r="G112" s="1" t="s">
        <v>1786</v>
      </c>
      <c r="I112" s="2" t="s">
        <v>1111</v>
      </c>
      <c r="J112" s="2">
        <v>558</v>
      </c>
      <c r="K112" s="3" t="s">
        <v>1231</v>
      </c>
    </row>
    <row r="113" spans="1:11" x14ac:dyDescent="0.25">
      <c r="A113" s="1" t="s">
        <v>302</v>
      </c>
      <c r="B113" s="1" t="s">
        <v>303</v>
      </c>
      <c r="C113" s="1" t="s">
        <v>304</v>
      </c>
      <c r="D113" s="1" t="s">
        <v>828</v>
      </c>
      <c r="E113" s="1" t="s">
        <v>1799</v>
      </c>
      <c r="F113" s="1">
        <v>376</v>
      </c>
      <c r="G113" s="1" t="s">
        <v>1800</v>
      </c>
      <c r="I113" s="2" t="s">
        <v>1112</v>
      </c>
      <c r="J113" s="2">
        <v>578</v>
      </c>
      <c r="K113" s="3" t="s">
        <v>1232</v>
      </c>
    </row>
    <row r="114" spans="1:11" x14ac:dyDescent="0.25">
      <c r="A114" s="1" t="s">
        <v>305</v>
      </c>
      <c r="B114" s="1" t="s">
        <v>306</v>
      </c>
      <c r="C114" s="1" t="s">
        <v>307</v>
      </c>
      <c r="D114" s="1" t="s">
        <v>829</v>
      </c>
      <c r="E114" s="1" t="s">
        <v>1801</v>
      </c>
      <c r="F114" s="1">
        <v>978</v>
      </c>
      <c r="G114" s="1" t="s">
        <v>1802</v>
      </c>
      <c r="I114" s="2" t="s">
        <v>1113</v>
      </c>
      <c r="J114" s="2">
        <v>524</v>
      </c>
      <c r="K114" s="3" t="s">
        <v>1233</v>
      </c>
    </row>
    <row r="115" spans="1:11" x14ac:dyDescent="0.25">
      <c r="A115" s="1" t="s">
        <v>308</v>
      </c>
      <c r="B115" s="1" t="s">
        <v>309</v>
      </c>
      <c r="C115" s="1" t="s">
        <v>310</v>
      </c>
      <c r="D115" s="1" t="s">
        <v>830</v>
      </c>
      <c r="E115" s="1" t="s">
        <v>1803</v>
      </c>
      <c r="F115" s="1">
        <v>388</v>
      </c>
      <c r="G115" s="1" t="s">
        <v>1804</v>
      </c>
      <c r="I115" s="2" t="s">
        <v>1114</v>
      </c>
      <c r="J115" s="2">
        <v>554</v>
      </c>
      <c r="K115" s="3" t="s">
        <v>1234</v>
      </c>
    </row>
    <row r="116" spans="1:11" x14ac:dyDescent="0.25">
      <c r="A116" s="1" t="s">
        <v>311</v>
      </c>
      <c r="B116" s="1" t="s">
        <v>312</v>
      </c>
      <c r="C116" s="1" t="s">
        <v>313</v>
      </c>
      <c r="D116" s="1" t="s">
        <v>831</v>
      </c>
      <c r="E116" s="1" t="s">
        <v>1805</v>
      </c>
      <c r="F116" s="1">
        <v>392</v>
      </c>
      <c r="G116" s="1" t="s">
        <v>1806</v>
      </c>
      <c r="I116" s="2" t="s">
        <v>1115</v>
      </c>
      <c r="J116" s="2">
        <v>512</v>
      </c>
      <c r="K116" s="3" t="s">
        <v>1235</v>
      </c>
    </row>
    <row r="117" spans="1:11" x14ac:dyDescent="0.25">
      <c r="A117" s="1" t="s">
        <v>314</v>
      </c>
      <c r="B117" s="1" t="s">
        <v>315</v>
      </c>
      <c r="C117" s="1" t="s">
        <v>316</v>
      </c>
      <c r="D117" s="1" t="s">
        <v>832</v>
      </c>
      <c r="E117" s="1" t="s">
        <v>1807</v>
      </c>
      <c r="F117" s="1">
        <v>0</v>
      </c>
      <c r="G117" s="1" t="s">
        <v>1808</v>
      </c>
      <c r="I117" s="2" t="s">
        <v>1116</v>
      </c>
      <c r="J117" s="2">
        <v>590</v>
      </c>
      <c r="K117" s="3" t="s">
        <v>2076</v>
      </c>
    </row>
    <row r="118" spans="1:11" x14ac:dyDescent="0.25">
      <c r="A118" s="1" t="s">
        <v>317</v>
      </c>
      <c r="B118" s="1" t="s">
        <v>318</v>
      </c>
      <c r="C118" s="1" t="s">
        <v>319</v>
      </c>
      <c r="D118" s="1" t="s">
        <v>833</v>
      </c>
      <c r="E118" s="1" t="s">
        <v>1809</v>
      </c>
      <c r="F118" s="1">
        <v>400</v>
      </c>
      <c r="G118" s="1" t="s">
        <v>1810</v>
      </c>
      <c r="I118" s="2" t="s">
        <v>1117</v>
      </c>
      <c r="J118" s="2">
        <v>604</v>
      </c>
      <c r="K118" s="3" t="s">
        <v>1118</v>
      </c>
    </row>
    <row r="119" spans="1:11" x14ac:dyDescent="0.25">
      <c r="A119" s="1" t="s">
        <v>320</v>
      </c>
      <c r="B119" s="1" t="s">
        <v>321</v>
      </c>
      <c r="C119" s="1" t="s">
        <v>322</v>
      </c>
      <c r="D119" s="1" t="s">
        <v>834</v>
      </c>
      <c r="E119" s="1" t="s">
        <v>1811</v>
      </c>
      <c r="F119" s="1">
        <v>398</v>
      </c>
      <c r="G119" s="1" t="s">
        <v>1812</v>
      </c>
      <c r="I119" s="2" t="s">
        <v>1119</v>
      </c>
      <c r="J119" s="2">
        <v>598</v>
      </c>
      <c r="K119" s="3" t="s">
        <v>2081</v>
      </c>
    </row>
    <row r="120" spans="1:11" x14ac:dyDescent="0.25">
      <c r="A120" s="1" t="s">
        <v>323</v>
      </c>
      <c r="B120" s="1" t="s">
        <v>324</v>
      </c>
      <c r="C120" s="1" t="s">
        <v>325</v>
      </c>
      <c r="D120" s="1" t="s">
        <v>835</v>
      </c>
      <c r="E120" s="1" t="s">
        <v>1813</v>
      </c>
      <c r="F120" s="1">
        <v>404</v>
      </c>
      <c r="G120" s="1" t="s">
        <v>1814</v>
      </c>
      <c r="I120" s="2" t="s">
        <v>1120</v>
      </c>
      <c r="J120" s="2">
        <v>608</v>
      </c>
      <c r="K120" s="3" t="s">
        <v>1236</v>
      </c>
    </row>
    <row r="121" spans="1:11" x14ac:dyDescent="0.25">
      <c r="A121" s="1" t="s">
        <v>326</v>
      </c>
      <c r="B121" s="1" t="s">
        <v>327</v>
      </c>
      <c r="C121" s="1" t="s">
        <v>328</v>
      </c>
      <c r="D121" s="1" t="s">
        <v>836</v>
      </c>
      <c r="I121" s="2" t="s">
        <v>1121</v>
      </c>
      <c r="J121" s="2">
        <v>586</v>
      </c>
      <c r="K121" s="3" t="s">
        <v>1237</v>
      </c>
    </row>
    <row r="122" spans="1:11" x14ac:dyDescent="0.25">
      <c r="A122" s="1" t="s">
        <v>1273</v>
      </c>
      <c r="B122" s="1" t="s">
        <v>1274</v>
      </c>
      <c r="C122" s="1" t="s">
        <v>1275</v>
      </c>
      <c r="D122" s="1" t="s">
        <v>1179</v>
      </c>
      <c r="E122" s="1" t="s">
        <v>1819</v>
      </c>
      <c r="F122" s="1">
        <v>978</v>
      </c>
      <c r="G122" s="1" t="s">
        <v>1820</v>
      </c>
      <c r="I122" s="2" t="s">
        <v>1122</v>
      </c>
      <c r="J122" s="2">
        <v>985</v>
      </c>
      <c r="K122" s="3" t="s">
        <v>1238</v>
      </c>
    </row>
    <row r="123" spans="1:11" x14ac:dyDescent="0.25">
      <c r="A123" s="1" t="s">
        <v>2092</v>
      </c>
      <c r="B123" s="1" t="s">
        <v>335</v>
      </c>
      <c r="C123" s="1" t="s">
        <v>336</v>
      </c>
      <c r="D123" s="1" t="s">
        <v>839</v>
      </c>
      <c r="E123" s="1" t="s">
        <v>1821</v>
      </c>
      <c r="F123" s="1">
        <v>414</v>
      </c>
      <c r="G123" s="1" t="s">
        <v>2089</v>
      </c>
      <c r="I123" s="2" t="s">
        <v>1123</v>
      </c>
      <c r="J123" s="2">
        <v>600</v>
      </c>
      <c r="K123" s="3" t="s">
        <v>1124</v>
      </c>
    </row>
    <row r="124" spans="1:11" x14ac:dyDescent="0.25">
      <c r="A124" s="1" t="s">
        <v>348</v>
      </c>
      <c r="B124" s="1" t="s">
        <v>349</v>
      </c>
      <c r="C124" s="1" t="s">
        <v>350</v>
      </c>
      <c r="D124" s="1" t="s">
        <v>844</v>
      </c>
      <c r="E124" s="1" t="s">
        <v>1830</v>
      </c>
      <c r="F124" s="1">
        <v>426</v>
      </c>
      <c r="G124" s="1" t="s">
        <v>1831</v>
      </c>
      <c r="I124" s="2" t="s">
        <v>1125</v>
      </c>
      <c r="J124" s="2">
        <v>634</v>
      </c>
      <c r="K124" s="3" t="s">
        <v>2090</v>
      </c>
    </row>
    <row r="125" spans="1:11" x14ac:dyDescent="0.25">
      <c r="A125" s="1" t="s">
        <v>342</v>
      </c>
      <c r="B125" s="1" t="s">
        <v>343</v>
      </c>
      <c r="C125" s="1" t="s">
        <v>344</v>
      </c>
      <c r="D125" s="1" t="s">
        <v>842</v>
      </c>
      <c r="E125" s="1" t="s">
        <v>1826</v>
      </c>
      <c r="F125" s="1">
        <v>978</v>
      </c>
      <c r="G125" s="1" t="s">
        <v>1827</v>
      </c>
      <c r="I125" s="2" t="s">
        <v>1126</v>
      </c>
      <c r="J125" s="2">
        <v>946</v>
      </c>
      <c r="K125" s="3" t="s">
        <v>1239</v>
      </c>
    </row>
    <row r="126" spans="1:11" x14ac:dyDescent="0.25">
      <c r="A126" s="1" t="s">
        <v>345</v>
      </c>
      <c r="B126" s="1" t="s">
        <v>346</v>
      </c>
      <c r="C126" s="1" t="s">
        <v>347</v>
      </c>
      <c r="D126" s="1" t="s">
        <v>843</v>
      </c>
      <c r="E126" s="1" t="s">
        <v>1828</v>
      </c>
      <c r="F126" s="1">
        <v>422</v>
      </c>
      <c r="G126" s="1" t="s">
        <v>1829</v>
      </c>
      <c r="I126" s="2" t="s">
        <v>1127</v>
      </c>
      <c r="J126" s="2">
        <v>941</v>
      </c>
      <c r="K126" s="3" t="s">
        <v>1240</v>
      </c>
    </row>
    <row r="127" spans="1:11" x14ac:dyDescent="0.25">
      <c r="A127" s="1" t="s">
        <v>351</v>
      </c>
      <c r="B127" s="1" t="s">
        <v>352</v>
      </c>
      <c r="C127" s="1" t="s">
        <v>353</v>
      </c>
      <c r="D127" s="1" t="s">
        <v>845</v>
      </c>
      <c r="E127" s="1" t="s">
        <v>1832</v>
      </c>
      <c r="F127" s="1">
        <v>430</v>
      </c>
      <c r="G127" s="1" t="s">
        <v>1833</v>
      </c>
      <c r="I127" s="2" t="s">
        <v>1128</v>
      </c>
      <c r="J127" s="2">
        <v>643</v>
      </c>
      <c r="K127" s="3" t="s">
        <v>1241</v>
      </c>
    </row>
    <row r="128" spans="1:11" x14ac:dyDescent="0.25">
      <c r="A128" s="1" t="s">
        <v>354</v>
      </c>
      <c r="B128" s="1" t="s">
        <v>355</v>
      </c>
      <c r="C128" s="1" t="s">
        <v>356</v>
      </c>
      <c r="D128" s="1" t="s">
        <v>846</v>
      </c>
      <c r="E128" s="1" t="s">
        <v>1834</v>
      </c>
      <c r="F128" s="1">
        <v>434</v>
      </c>
      <c r="G128" s="1" t="s">
        <v>1835</v>
      </c>
      <c r="I128" s="2" t="s">
        <v>1129</v>
      </c>
      <c r="J128" s="2">
        <v>646</v>
      </c>
      <c r="K128" s="3" t="s">
        <v>1242</v>
      </c>
    </row>
    <row r="129" spans="1:11" x14ac:dyDescent="0.25">
      <c r="A129" s="1" t="s">
        <v>357</v>
      </c>
      <c r="B129" s="1" t="s">
        <v>358</v>
      </c>
      <c r="C129" s="1" t="s">
        <v>359</v>
      </c>
      <c r="D129" s="1" t="s">
        <v>847</v>
      </c>
      <c r="E129" s="1" t="s">
        <v>1836</v>
      </c>
      <c r="F129" s="1">
        <v>756</v>
      </c>
      <c r="G129" s="1" t="s">
        <v>1837</v>
      </c>
      <c r="I129" s="2" t="s">
        <v>1130</v>
      </c>
      <c r="J129" s="2">
        <v>682</v>
      </c>
      <c r="K129" s="3" t="s">
        <v>1243</v>
      </c>
    </row>
    <row r="130" spans="1:11" x14ac:dyDescent="0.25">
      <c r="A130" s="1" t="s">
        <v>360</v>
      </c>
      <c r="B130" s="1" t="s">
        <v>361</v>
      </c>
      <c r="C130" s="1" t="s">
        <v>362</v>
      </c>
      <c r="D130" s="1" t="s">
        <v>848</v>
      </c>
      <c r="E130" s="1" t="s">
        <v>1838</v>
      </c>
      <c r="F130" s="1">
        <v>978</v>
      </c>
      <c r="G130" s="1" t="s">
        <v>1839</v>
      </c>
      <c r="I130" s="2" t="s">
        <v>1131</v>
      </c>
      <c r="J130" s="2">
        <v>90</v>
      </c>
      <c r="K130" s="3" t="s">
        <v>1244</v>
      </c>
    </row>
    <row r="131" spans="1:11" x14ac:dyDescent="0.25">
      <c r="A131" s="1" t="s">
        <v>363</v>
      </c>
      <c r="B131" s="1" t="s">
        <v>364</v>
      </c>
      <c r="C131" s="1" t="s">
        <v>365</v>
      </c>
      <c r="D131" s="1" t="s">
        <v>849</v>
      </c>
      <c r="E131" s="1" t="s">
        <v>1840</v>
      </c>
      <c r="F131" s="1">
        <v>978</v>
      </c>
      <c r="G131" s="1" t="s">
        <v>1841</v>
      </c>
      <c r="I131" s="2" t="s">
        <v>1132</v>
      </c>
      <c r="J131" s="2">
        <v>690</v>
      </c>
      <c r="K131" s="3" t="s">
        <v>1245</v>
      </c>
    </row>
    <row r="132" spans="1:11" x14ac:dyDescent="0.25">
      <c r="A132" s="1" t="s">
        <v>704</v>
      </c>
      <c r="B132" s="1" t="s">
        <v>132</v>
      </c>
      <c r="C132" s="1" t="s">
        <v>133</v>
      </c>
      <c r="D132" s="1" t="s">
        <v>768</v>
      </c>
      <c r="E132" s="1" t="s">
        <v>1842</v>
      </c>
      <c r="F132" s="1">
        <v>446</v>
      </c>
      <c r="G132" s="1" t="s">
        <v>1843</v>
      </c>
      <c r="I132" s="2" t="s">
        <v>1133</v>
      </c>
      <c r="J132" s="2">
        <v>938</v>
      </c>
      <c r="K132" s="3" t="s">
        <v>1246</v>
      </c>
    </row>
    <row r="133" spans="1:11" x14ac:dyDescent="0.25">
      <c r="A133" s="1" t="s">
        <v>714</v>
      </c>
      <c r="B133" s="1" t="s">
        <v>366</v>
      </c>
      <c r="C133" s="1" t="s">
        <v>1844</v>
      </c>
      <c r="D133" s="1" t="s">
        <v>850</v>
      </c>
      <c r="E133" s="1" t="s">
        <v>1845</v>
      </c>
      <c r="F133" s="1">
        <v>807</v>
      </c>
      <c r="G133" s="1" t="s">
        <v>1846</v>
      </c>
      <c r="I133" s="2" t="s">
        <v>1134</v>
      </c>
      <c r="J133" s="2">
        <v>752</v>
      </c>
      <c r="K133" s="3" t="s">
        <v>1247</v>
      </c>
    </row>
    <row r="134" spans="1:11" x14ac:dyDescent="0.25">
      <c r="A134" s="1" t="s">
        <v>368</v>
      </c>
      <c r="B134" s="1" t="s">
        <v>369</v>
      </c>
      <c r="C134" s="1" t="s">
        <v>370</v>
      </c>
      <c r="D134" s="1" t="s">
        <v>851</v>
      </c>
      <c r="E134" s="1" t="s">
        <v>1847</v>
      </c>
      <c r="F134" s="1">
        <v>969</v>
      </c>
      <c r="G134" s="1" t="s">
        <v>1848</v>
      </c>
      <c r="I134" s="2" t="s">
        <v>1135</v>
      </c>
      <c r="J134" s="2">
        <v>702</v>
      </c>
      <c r="K134" s="3" t="s">
        <v>1248</v>
      </c>
    </row>
    <row r="135" spans="1:11" x14ac:dyDescent="0.25">
      <c r="A135" s="1" t="s">
        <v>374</v>
      </c>
      <c r="B135" s="1" t="s">
        <v>375</v>
      </c>
      <c r="C135" s="1" t="s">
        <v>376</v>
      </c>
      <c r="D135" s="1" t="s">
        <v>853</v>
      </c>
      <c r="E135" s="1" t="s">
        <v>1851</v>
      </c>
      <c r="F135" s="1">
        <v>458</v>
      </c>
      <c r="G135" s="1" t="s">
        <v>1852</v>
      </c>
      <c r="I135" s="2" t="s">
        <v>1136</v>
      </c>
      <c r="J135" s="2">
        <v>654</v>
      </c>
      <c r="K135" s="3" t="s">
        <v>1249</v>
      </c>
    </row>
    <row r="136" spans="1:11" x14ac:dyDescent="0.25">
      <c r="A136" s="1" t="s">
        <v>371</v>
      </c>
      <c r="B136" s="1" t="s">
        <v>372</v>
      </c>
      <c r="C136" s="1" t="s">
        <v>373</v>
      </c>
      <c r="D136" s="1" t="s">
        <v>852</v>
      </c>
      <c r="E136" s="1" t="s">
        <v>1849</v>
      </c>
      <c r="F136" s="1">
        <v>454</v>
      </c>
      <c r="G136" s="1" t="s">
        <v>1850</v>
      </c>
      <c r="I136" s="2" t="s">
        <v>1137</v>
      </c>
      <c r="J136" s="2">
        <v>694</v>
      </c>
      <c r="K136" s="3" t="s">
        <v>1138</v>
      </c>
    </row>
    <row r="137" spans="1:11" x14ac:dyDescent="0.25">
      <c r="A137" s="1" t="s">
        <v>377</v>
      </c>
      <c r="B137" s="1" t="s">
        <v>378</v>
      </c>
      <c r="C137" s="1" t="s">
        <v>379</v>
      </c>
      <c r="D137" s="1" t="s">
        <v>854</v>
      </c>
      <c r="E137" s="1" t="s">
        <v>1853</v>
      </c>
      <c r="F137" s="1">
        <v>462</v>
      </c>
      <c r="G137" s="1" t="s">
        <v>1854</v>
      </c>
      <c r="I137" s="2" t="s">
        <v>1139</v>
      </c>
      <c r="J137" s="2">
        <v>706</v>
      </c>
      <c r="K137" s="3" t="s">
        <v>1990</v>
      </c>
    </row>
    <row r="138" spans="1:11" x14ac:dyDescent="0.25">
      <c r="A138" s="1" t="s">
        <v>380</v>
      </c>
      <c r="B138" s="1" t="s">
        <v>381</v>
      </c>
      <c r="C138" s="1" t="s">
        <v>382</v>
      </c>
      <c r="D138" s="1" t="s">
        <v>855</v>
      </c>
      <c r="E138" s="1" t="s">
        <v>1855</v>
      </c>
      <c r="F138" s="1">
        <v>952</v>
      </c>
      <c r="G138" s="1" t="s">
        <v>1856</v>
      </c>
      <c r="I138" s="2" t="s">
        <v>1140</v>
      </c>
      <c r="J138" s="2">
        <v>968</v>
      </c>
      <c r="K138" s="3" t="s">
        <v>1141</v>
      </c>
    </row>
    <row r="139" spans="1:11" x14ac:dyDescent="0.25">
      <c r="A139" s="1" t="s">
        <v>710</v>
      </c>
      <c r="B139" s="1" t="s">
        <v>200</v>
      </c>
      <c r="C139" s="1" t="s">
        <v>201</v>
      </c>
      <c r="D139" s="1" t="s">
        <v>792</v>
      </c>
      <c r="E139" s="1" t="s">
        <v>1723</v>
      </c>
      <c r="F139" s="1">
        <v>238</v>
      </c>
      <c r="G139" s="1" t="s">
        <v>1724</v>
      </c>
      <c r="I139" s="2" t="s">
        <v>1142</v>
      </c>
      <c r="J139" s="2">
        <v>728</v>
      </c>
      <c r="K139" s="3" t="s">
        <v>1250</v>
      </c>
    </row>
    <row r="140" spans="1:11" x14ac:dyDescent="0.25">
      <c r="A140" s="1" t="s">
        <v>383</v>
      </c>
      <c r="B140" s="1" t="s">
        <v>384</v>
      </c>
      <c r="C140" s="1" t="s">
        <v>385</v>
      </c>
      <c r="D140" s="1" t="s">
        <v>856</v>
      </c>
      <c r="E140" s="1" t="s">
        <v>1857</v>
      </c>
      <c r="F140" s="1">
        <v>978</v>
      </c>
      <c r="G140" s="1" t="s">
        <v>1858</v>
      </c>
      <c r="I140" s="2" t="s">
        <v>1251</v>
      </c>
      <c r="J140" s="2">
        <v>678</v>
      </c>
      <c r="K140" s="3" t="s">
        <v>1252</v>
      </c>
    </row>
    <row r="141" spans="1:11" x14ac:dyDescent="0.25">
      <c r="A141" s="1" t="s">
        <v>420</v>
      </c>
      <c r="B141" s="1" t="s">
        <v>421</v>
      </c>
      <c r="C141" s="1" t="s">
        <v>422</v>
      </c>
      <c r="D141" s="1" t="s">
        <v>869</v>
      </c>
      <c r="E141" s="1" t="s">
        <v>1885</v>
      </c>
      <c r="F141" s="1">
        <v>504</v>
      </c>
      <c r="G141" s="1" t="s">
        <v>1886</v>
      </c>
      <c r="I141" s="2" t="s">
        <v>1143</v>
      </c>
      <c r="J141" s="2">
        <v>760</v>
      </c>
      <c r="K141" s="3" t="s">
        <v>1253</v>
      </c>
    </row>
    <row r="142" spans="1:11" x14ac:dyDescent="0.25">
      <c r="A142" s="1" t="s">
        <v>389</v>
      </c>
      <c r="B142" s="1" t="s">
        <v>390</v>
      </c>
      <c r="C142" s="1" t="s">
        <v>391</v>
      </c>
      <c r="D142" s="1" t="s">
        <v>858</v>
      </c>
      <c r="E142" s="1" t="s">
        <v>1861</v>
      </c>
      <c r="F142" s="1">
        <v>978</v>
      </c>
      <c r="G142" s="1" t="s">
        <v>1862</v>
      </c>
      <c r="I142" s="2" t="s">
        <v>1869</v>
      </c>
      <c r="J142" s="2">
        <v>748</v>
      </c>
      <c r="K142" s="3" t="s">
        <v>1870</v>
      </c>
    </row>
    <row r="143" spans="1:11" x14ac:dyDescent="0.25">
      <c r="A143" s="1" t="s">
        <v>395</v>
      </c>
      <c r="B143" s="1" t="s">
        <v>396</v>
      </c>
      <c r="C143" s="1" t="s">
        <v>397</v>
      </c>
      <c r="D143" s="1" t="s">
        <v>860</v>
      </c>
      <c r="E143" s="1" t="s">
        <v>1865</v>
      </c>
      <c r="F143" s="1">
        <v>480</v>
      </c>
      <c r="G143" s="1" t="s">
        <v>1866</v>
      </c>
      <c r="I143" s="2" t="s">
        <v>1145</v>
      </c>
      <c r="J143" s="2">
        <v>764</v>
      </c>
      <c r="K143" s="3" t="s">
        <v>1255</v>
      </c>
    </row>
    <row r="144" spans="1:11" x14ac:dyDescent="0.25">
      <c r="A144" s="1" t="s">
        <v>392</v>
      </c>
      <c r="B144" s="1" t="s">
        <v>393</v>
      </c>
      <c r="C144" s="1" t="s">
        <v>394</v>
      </c>
      <c r="D144" s="1" t="s">
        <v>859</v>
      </c>
      <c r="E144" s="1" t="s">
        <v>1863</v>
      </c>
      <c r="F144" s="1">
        <v>478</v>
      </c>
      <c r="G144" s="1" t="s">
        <v>1864</v>
      </c>
      <c r="I144" s="2" t="s">
        <v>1146</v>
      </c>
      <c r="J144" s="2">
        <v>972</v>
      </c>
      <c r="K144" s="3" t="s">
        <v>617</v>
      </c>
    </row>
    <row r="145" spans="1:11" x14ac:dyDescent="0.25">
      <c r="A145" s="1" t="s">
        <v>398</v>
      </c>
      <c r="B145" s="1" t="s">
        <v>399</v>
      </c>
      <c r="C145" s="1" t="s">
        <v>400</v>
      </c>
      <c r="D145" s="1" t="s">
        <v>861</v>
      </c>
      <c r="E145" s="1" t="s">
        <v>1867</v>
      </c>
      <c r="F145" s="1">
        <v>978</v>
      </c>
      <c r="G145" s="1" t="s">
        <v>1868</v>
      </c>
      <c r="I145" s="2" t="s">
        <v>1147</v>
      </c>
      <c r="J145" s="2">
        <v>934</v>
      </c>
      <c r="K145" s="3" t="s">
        <v>1256</v>
      </c>
    </row>
    <row r="146" spans="1:11" x14ac:dyDescent="0.25">
      <c r="A146" s="1" t="s">
        <v>401</v>
      </c>
      <c r="B146" s="1" t="s">
        <v>402</v>
      </c>
      <c r="C146" s="1" t="s">
        <v>403</v>
      </c>
      <c r="D146" s="1" t="s">
        <v>862</v>
      </c>
      <c r="E146" s="1" t="s">
        <v>1871</v>
      </c>
      <c r="F146" s="1">
        <v>484</v>
      </c>
      <c r="G146" s="1" t="s">
        <v>1872</v>
      </c>
      <c r="I146" s="2" t="s">
        <v>1148</v>
      </c>
      <c r="J146" s="2">
        <v>788</v>
      </c>
      <c r="K146" s="3" t="s">
        <v>1149</v>
      </c>
    </row>
    <row r="147" spans="1:11" x14ac:dyDescent="0.25">
      <c r="A147" s="1" t="s">
        <v>715</v>
      </c>
      <c r="B147" s="1" t="s">
        <v>404</v>
      </c>
      <c r="C147" s="1" t="s">
        <v>405</v>
      </c>
      <c r="D147" s="1" t="s">
        <v>863</v>
      </c>
      <c r="E147" s="1" t="s">
        <v>1873</v>
      </c>
      <c r="F147" s="1">
        <v>840</v>
      </c>
      <c r="G147" s="1" t="s">
        <v>1874</v>
      </c>
      <c r="I147" s="2" t="s">
        <v>1150</v>
      </c>
      <c r="J147" s="2">
        <v>776</v>
      </c>
      <c r="K147" s="3" t="s">
        <v>1257</v>
      </c>
    </row>
    <row r="148" spans="1:11" x14ac:dyDescent="0.25">
      <c r="A148" s="1" t="s">
        <v>406</v>
      </c>
      <c r="B148" s="1" t="s">
        <v>407</v>
      </c>
      <c r="C148" s="1" t="s">
        <v>408</v>
      </c>
      <c r="D148" s="1" t="s">
        <v>864</v>
      </c>
      <c r="E148" s="1" t="s">
        <v>1875</v>
      </c>
      <c r="F148" s="1">
        <v>498</v>
      </c>
      <c r="G148" s="1" t="s">
        <v>1876</v>
      </c>
      <c r="I148" s="2" t="s">
        <v>1151</v>
      </c>
      <c r="J148" s="2">
        <v>949</v>
      </c>
      <c r="K148" s="3" t="s">
        <v>1152</v>
      </c>
    </row>
    <row r="149" spans="1:11" x14ac:dyDescent="0.25">
      <c r="A149" s="1" t="s">
        <v>409</v>
      </c>
      <c r="B149" s="1" t="s">
        <v>410</v>
      </c>
      <c r="C149" s="1" t="s">
        <v>411</v>
      </c>
      <c r="D149" s="1" t="s">
        <v>865</v>
      </c>
      <c r="E149" s="1" t="s">
        <v>1877</v>
      </c>
      <c r="F149" s="1">
        <v>978</v>
      </c>
      <c r="G149" s="1" t="s">
        <v>1878</v>
      </c>
      <c r="I149" s="2" t="s">
        <v>1153</v>
      </c>
      <c r="J149" s="2">
        <v>780</v>
      </c>
      <c r="K149" s="3" t="s">
        <v>1258</v>
      </c>
    </row>
    <row r="150" spans="1:11" x14ac:dyDescent="0.25">
      <c r="A150" s="1" t="s">
        <v>412</v>
      </c>
      <c r="B150" s="1" t="s">
        <v>413</v>
      </c>
      <c r="C150" s="1" t="s">
        <v>414</v>
      </c>
      <c r="D150" s="1" t="s">
        <v>866</v>
      </c>
      <c r="E150" s="1" t="s">
        <v>1879</v>
      </c>
      <c r="F150" s="1">
        <v>496</v>
      </c>
      <c r="G150" s="1" t="s">
        <v>1880</v>
      </c>
      <c r="I150" s="2" t="s">
        <v>1259</v>
      </c>
      <c r="J150" s="2">
        <v>0</v>
      </c>
      <c r="K150" s="3" t="s">
        <v>1260</v>
      </c>
    </row>
    <row r="151" spans="1:11" x14ac:dyDescent="0.25">
      <c r="A151" s="1" t="s">
        <v>2091</v>
      </c>
      <c r="B151" s="1" t="s">
        <v>415</v>
      </c>
      <c r="C151" s="1" t="s">
        <v>416</v>
      </c>
      <c r="D151" s="1" t="s">
        <v>867</v>
      </c>
      <c r="E151" s="1" t="s">
        <v>1881</v>
      </c>
      <c r="F151" s="1">
        <v>978</v>
      </c>
      <c r="G151" s="1" t="s">
        <v>1882</v>
      </c>
      <c r="I151" s="2" t="s">
        <v>1154</v>
      </c>
      <c r="J151" s="2">
        <v>901</v>
      </c>
      <c r="K151" s="3" t="s">
        <v>1155</v>
      </c>
    </row>
    <row r="152" spans="1:11" x14ac:dyDescent="0.25">
      <c r="A152" s="1" t="s">
        <v>417</v>
      </c>
      <c r="B152" s="1" t="s">
        <v>418</v>
      </c>
      <c r="C152" s="1" t="s">
        <v>419</v>
      </c>
      <c r="D152" s="1" t="s">
        <v>868</v>
      </c>
      <c r="E152" s="1" t="s">
        <v>1883</v>
      </c>
      <c r="F152" s="1">
        <v>951</v>
      </c>
      <c r="G152" s="1" t="s">
        <v>1884</v>
      </c>
      <c r="I152" s="2" t="s">
        <v>1156</v>
      </c>
      <c r="J152" s="2">
        <v>834</v>
      </c>
      <c r="K152" s="3" t="s">
        <v>1157</v>
      </c>
    </row>
    <row r="153" spans="1:11" x14ac:dyDescent="0.25">
      <c r="A153" s="1" t="s">
        <v>423</v>
      </c>
      <c r="B153" s="1" t="s">
        <v>424</v>
      </c>
      <c r="C153" s="1" t="s">
        <v>425</v>
      </c>
      <c r="D153" s="1" t="s">
        <v>870</v>
      </c>
      <c r="E153" s="1" t="s">
        <v>1887</v>
      </c>
      <c r="F153" s="1">
        <v>943</v>
      </c>
      <c r="G153" s="1" t="s">
        <v>1888</v>
      </c>
      <c r="I153" s="2" t="s">
        <v>1158</v>
      </c>
      <c r="J153" s="2">
        <v>980</v>
      </c>
      <c r="K153" s="3" t="s">
        <v>1261</v>
      </c>
    </row>
    <row r="154" spans="1:11" x14ac:dyDescent="0.25">
      <c r="A154" s="1" t="s">
        <v>426</v>
      </c>
      <c r="B154" s="1" t="s">
        <v>427</v>
      </c>
      <c r="C154" s="1" t="s">
        <v>428</v>
      </c>
      <c r="D154" s="1" t="s">
        <v>871</v>
      </c>
      <c r="E154" s="1" t="s">
        <v>1889</v>
      </c>
      <c r="F154" s="1">
        <v>104</v>
      </c>
      <c r="G154" s="1" t="s">
        <v>1890</v>
      </c>
      <c r="I154" s="2" t="s">
        <v>1159</v>
      </c>
      <c r="J154" s="2">
        <v>800</v>
      </c>
      <c r="K154" s="3" t="s">
        <v>1160</v>
      </c>
    </row>
    <row r="155" spans="1:11" x14ac:dyDescent="0.25">
      <c r="A155" s="1" t="s">
        <v>429</v>
      </c>
      <c r="B155" s="1" t="s">
        <v>430</v>
      </c>
      <c r="C155" s="1" t="s">
        <v>431</v>
      </c>
      <c r="D155" s="1" t="s">
        <v>872</v>
      </c>
      <c r="E155" s="1" t="s">
        <v>1891</v>
      </c>
      <c r="F155" s="1">
        <v>516</v>
      </c>
      <c r="G155" s="1" t="s">
        <v>1892</v>
      </c>
      <c r="I155" s="2" t="s">
        <v>1895</v>
      </c>
      <c r="J155" s="2">
        <v>840</v>
      </c>
      <c r="K155" s="3" t="s">
        <v>1896</v>
      </c>
    </row>
    <row r="156" spans="1:11" x14ac:dyDescent="0.25">
      <c r="A156" s="1" t="s">
        <v>432</v>
      </c>
      <c r="B156" s="1" t="s">
        <v>433</v>
      </c>
      <c r="C156" s="1" t="s">
        <v>434</v>
      </c>
      <c r="D156" s="1" t="s">
        <v>873</v>
      </c>
      <c r="I156" s="2" t="s">
        <v>1899</v>
      </c>
      <c r="J156" s="4"/>
      <c r="K156" s="5"/>
    </row>
    <row r="157" spans="1:11" x14ac:dyDescent="0.25">
      <c r="A157" s="1" t="s">
        <v>435</v>
      </c>
      <c r="B157" s="1" t="s">
        <v>436</v>
      </c>
      <c r="C157" s="1" t="s">
        <v>437</v>
      </c>
      <c r="D157" s="1" t="s">
        <v>874</v>
      </c>
      <c r="E157" s="1" t="s">
        <v>1893</v>
      </c>
      <c r="F157" s="1">
        <v>524</v>
      </c>
      <c r="G157" s="1" t="s">
        <v>1894</v>
      </c>
      <c r="I157" s="2" t="s">
        <v>1162</v>
      </c>
      <c r="J157" s="2">
        <v>858</v>
      </c>
      <c r="K157" s="3" t="s">
        <v>1262</v>
      </c>
    </row>
    <row r="158" spans="1:11" x14ac:dyDescent="0.25">
      <c r="A158" s="1" t="s">
        <v>450</v>
      </c>
      <c r="B158" s="1" t="s">
        <v>451</v>
      </c>
      <c r="C158" s="1" t="s">
        <v>452</v>
      </c>
      <c r="D158" s="1" t="s">
        <v>879</v>
      </c>
      <c r="E158" s="1" t="s">
        <v>1904</v>
      </c>
      <c r="F158" s="1">
        <v>558</v>
      </c>
      <c r="G158" s="1" t="s">
        <v>1905</v>
      </c>
      <c r="I158" s="2" t="s">
        <v>1163</v>
      </c>
      <c r="J158" s="2">
        <v>860</v>
      </c>
      <c r="K158" s="3" t="s">
        <v>2046</v>
      </c>
    </row>
    <row r="159" spans="1:11" x14ac:dyDescent="0.25">
      <c r="A159" s="1" t="s">
        <v>453</v>
      </c>
      <c r="B159" s="1" t="s">
        <v>454</v>
      </c>
      <c r="C159" s="1" t="s">
        <v>455</v>
      </c>
      <c r="D159" s="1" t="s">
        <v>880</v>
      </c>
      <c r="E159" s="1" t="s">
        <v>1906</v>
      </c>
      <c r="F159" s="1">
        <v>952</v>
      </c>
      <c r="G159" s="1" t="s">
        <v>1907</v>
      </c>
      <c r="I159" s="2" t="s">
        <v>1164</v>
      </c>
      <c r="J159" s="2">
        <v>937</v>
      </c>
      <c r="K159" s="3" t="s">
        <v>2082</v>
      </c>
    </row>
    <row r="160" spans="1:11" x14ac:dyDescent="0.25">
      <c r="A160" s="1" t="s">
        <v>456</v>
      </c>
      <c r="B160" s="1" t="s">
        <v>457</v>
      </c>
      <c r="C160" s="1" t="s">
        <v>458</v>
      </c>
      <c r="D160" s="1" t="s">
        <v>881</v>
      </c>
      <c r="E160" s="1" t="s">
        <v>1908</v>
      </c>
      <c r="F160" s="1">
        <v>566</v>
      </c>
      <c r="G160" s="1" t="s">
        <v>1909</v>
      </c>
      <c r="I160" s="2" t="s">
        <v>1165</v>
      </c>
      <c r="J160" s="2">
        <v>704</v>
      </c>
      <c r="K160" s="3" t="s">
        <v>1263</v>
      </c>
    </row>
    <row r="161" spans="1:11" x14ac:dyDescent="0.25">
      <c r="A161" s="1" t="s">
        <v>459</v>
      </c>
      <c r="B161" s="1" t="s">
        <v>460</v>
      </c>
      <c r="C161" s="1" t="s">
        <v>461</v>
      </c>
      <c r="D161" s="1" t="s">
        <v>882</v>
      </c>
      <c r="I161" s="2" t="s">
        <v>1166</v>
      </c>
      <c r="J161" s="2">
        <v>548</v>
      </c>
      <c r="K161" s="3" t="s">
        <v>1264</v>
      </c>
    </row>
    <row r="162" spans="1:11" x14ac:dyDescent="0.25">
      <c r="A162" s="1" t="s">
        <v>468</v>
      </c>
      <c r="B162" s="1" t="s">
        <v>469</v>
      </c>
      <c r="C162" s="1" t="s">
        <v>470</v>
      </c>
      <c r="D162" s="1" t="s">
        <v>885</v>
      </c>
      <c r="E162" s="1" t="s">
        <v>1918</v>
      </c>
      <c r="F162" s="1">
        <v>578</v>
      </c>
      <c r="G162" s="1" t="s">
        <v>1919</v>
      </c>
      <c r="I162" s="2" t="s">
        <v>1167</v>
      </c>
      <c r="J162" s="2">
        <v>882</v>
      </c>
      <c r="K162" s="3" t="s">
        <v>1168</v>
      </c>
    </row>
    <row r="163" spans="1:11" x14ac:dyDescent="0.25">
      <c r="A163" s="1" t="s">
        <v>444</v>
      </c>
      <c r="B163" s="1" t="s">
        <v>445</v>
      </c>
      <c r="C163" s="1" t="s">
        <v>446</v>
      </c>
      <c r="D163" s="1" t="s">
        <v>877</v>
      </c>
      <c r="I163" s="2" t="s">
        <v>1910</v>
      </c>
      <c r="J163" s="2">
        <v>950</v>
      </c>
      <c r="K163" s="3" t="s">
        <v>1911</v>
      </c>
    </row>
    <row r="164" spans="1:11" x14ac:dyDescent="0.25">
      <c r="A164" s="1" t="s">
        <v>447</v>
      </c>
      <c r="B164" s="1" t="s">
        <v>448</v>
      </c>
      <c r="C164" s="1" t="s">
        <v>449</v>
      </c>
      <c r="D164" s="1" t="s">
        <v>878</v>
      </c>
      <c r="E164" s="1" t="s">
        <v>1902</v>
      </c>
      <c r="F164" s="1">
        <v>554</v>
      </c>
      <c r="G164" s="1" t="s">
        <v>1903</v>
      </c>
      <c r="I164" s="2" t="s">
        <v>1912</v>
      </c>
      <c r="J164" s="2">
        <v>951</v>
      </c>
      <c r="K164" s="3" t="s">
        <v>1913</v>
      </c>
    </row>
    <row r="165" spans="1:11" x14ac:dyDescent="0.25">
      <c r="A165" s="1" t="s">
        <v>471</v>
      </c>
      <c r="B165" s="1" t="s">
        <v>472</v>
      </c>
      <c r="C165" s="1" t="s">
        <v>473</v>
      </c>
      <c r="D165" s="1" t="s">
        <v>886</v>
      </c>
      <c r="E165" s="1" t="s">
        <v>1920</v>
      </c>
      <c r="F165" s="1">
        <v>512</v>
      </c>
      <c r="G165" s="1" t="s">
        <v>1921</v>
      </c>
      <c r="I165" s="2" t="s">
        <v>1916</v>
      </c>
      <c r="J165" s="2">
        <v>952</v>
      </c>
      <c r="K165" s="3" t="s">
        <v>1917</v>
      </c>
    </row>
    <row r="166" spans="1:11" x14ac:dyDescent="0.25">
      <c r="A166" s="1" t="s">
        <v>654</v>
      </c>
      <c r="B166" s="1" t="s">
        <v>655</v>
      </c>
      <c r="C166" s="1" t="s">
        <v>656</v>
      </c>
      <c r="D166" s="1" t="s">
        <v>950</v>
      </c>
      <c r="E166" s="1" t="s">
        <v>2035</v>
      </c>
      <c r="F166" s="1">
        <v>800</v>
      </c>
      <c r="G166" s="1" t="s">
        <v>2036</v>
      </c>
      <c r="I166" s="2" t="s">
        <v>1173</v>
      </c>
      <c r="J166" s="2">
        <v>886</v>
      </c>
      <c r="K166" s="3" t="s">
        <v>1266</v>
      </c>
    </row>
    <row r="167" spans="1:11" x14ac:dyDescent="0.25">
      <c r="A167" s="1" t="s">
        <v>672</v>
      </c>
      <c r="B167" s="1" t="s">
        <v>673</v>
      </c>
      <c r="C167" s="1" t="s">
        <v>674</v>
      </c>
      <c r="D167" s="1" t="s">
        <v>956</v>
      </c>
      <c r="E167" s="1" t="s">
        <v>2045</v>
      </c>
      <c r="F167" s="1">
        <v>860</v>
      </c>
      <c r="G167" s="1" t="s">
        <v>2046</v>
      </c>
      <c r="I167" s="2" t="s">
        <v>1174</v>
      </c>
      <c r="J167" s="2">
        <v>710</v>
      </c>
      <c r="K167" s="3" t="s">
        <v>1267</v>
      </c>
    </row>
    <row r="168" spans="1:11" x14ac:dyDescent="0.25">
      <c r="A168" s="1" t="s">
        <v>474</v>
      </c>
      <c r="B168" s="1" t="s">
        <v>475</v>
      </c>
      <c r="C168" s="1" t="s">
        <v>476</v>
      </c>
      <c r="D168" s="1" t="s">
        <v>887</v>
      </c>
      <c r="E168" s="1" t="s">
        <v>1922</v>
      </c>
      <c r="F168" s="1">
        <v>586</v>
      </c>
      <c r="G168" s="1" t="s">
        <v>1923</v>
      </c>
      <c r="I168" s="2" t="s">
        <v>1175</v>
      </c>
      <c r="J168" s="2">
        <v>967</v>
      </c>
      <c r="K168" s="3" t="s">
        <v>1268</v>
      </c>
    </row>
    <row r="169" spans="1:11" x14ac:dyDescent="0.25">
      <c r="A169" s="1" t="s">
        <v>477</v>
      </c>
      <c r="B169" s="1" t="s">
        <v>478</v>
      </c>
      <c r="C169" s="1" t="s">
        <v>479</v>
      </c>
      <c r="D169" s="1" t="s">
        <v>888</v>
      </c>
      <c r="E169" s="1" t="s">
        <v>1924</v>
      </c>
      <c r="F169" s="1">
        <v>840</v>
      </c>
      <c r="G169" s="1" t="s">
        <v>1925</v>
      </c>
    </row>
    <row r="170" spans="1:11" x14ac:dyDescent="0.25">
      <c r="A170" s="1" t="s">
        <v>483</v>
      </c>
      <c r="B170" s="1" t="s">
        <v>484</v>
      </c>
      <c r="C170" s="1" t="s">
        <v>485</v>
      </c>
      <c r="D170" s="1" t="s">
        <v>890</v>
      </c>
      <c r="E170" s="1" t="s">
        <v>1926</v>
      </c>
      <c r="F170" s="1">
        <v>590</v>
      </c>
      <c r="G170" s="1" t="s">
        <v>2076</v>
      </c>
    </row>
    <row r="171" spans="1:11" x14ac:dyDescent="0.25">
      <c r="A171" s="1" t="s">
        <v>486</v>
      </c>
      <c r="B171" s="1" t="s">
        <v>487</v>
      </c>
      <c r="C171" s="1" t="s">
        <v>488</v>
      </c>
      <c r="D171" s="1" t="s">
        <v>891</v>
      </c>
      <c r="E171" s="1" t="s">
        <v>1927</v>
      </c>
      <c r="F171" s="1">
        <v>598</v>
      </c>
      <c r="G171" s="1" t="s">
        <v>2081</v>
      </c>
    </row>
    <row r="172" spans="1:11" x14ac:dyDescent="0.25">
      <c r="A172" s="1" t="s">
        <v>489</v>
      </c>
      <c r="B172" s="1" t="s">
        <v>490</v>
      </c>
      <c r="C172" s="1" t="s">
        <v>491</v>
      </c>
      <c r="D172" s="1" t="s">
        <v>892</v>
      </c>
      <c r="E172" s="1" t="s">
        <v>1928</v>
      </c>
      <c r="F172" s="1">
        <v>600</v>
      </c>
      <c r="G172" s="1" t="s">
        <v>1929</v>
      </c>
    </row>
    <row r="173" spans="1:11" x14ac:dyDescent="0.25">
      <c r="A173" s="1" t="s">
        <v>438</v>
      </c>
      <c r="B173" s="1" t="s">
        <v>439</v>
      </c>
      <c r="C173" s="1" t="s">
        <v>440</v>
      </c>
      <c r="D173" s="1" t="s">
        <v>875</v>
      </c>
      <c r="E173" s="1" t="s">
        <v>1897</v>
      </c>
      <c r="F173" s="1">
        <v>978</v>
      </c>
      <c r="G173" s="1" t="s">
        <v>1898</v>
      </c>
    </row>
    <row r="174" spans="1:11" x14ac:dyDescent="0.25">
      <c r="A174" s="1" t="s">
        <v>492</v>
      </c>
      <c r="B174" s="1" t="s">
        <v>493</v>
      </c>
      <c r="C174" s="1" t="s">
        <v>494</v>
      </c>
      <c r="D174" s="1" t="s">
        <v>893</v>
      </c>
      <c r="E174" s="1" t="s">
        <v>1930</v>
      </c>
      <c r="F174" s="1">
        <v>604</v>
      </c>
      <c r="G174" s="1" t="s">
        <v>1931</v>
      </c>
    </row>
    <row r="175" spans="1:11" x14ac:dyDescent="0.25">
      <c r="A175" s="1" t="s">
        <v>495</v>
      </c>
      <c r="B175" s="1" t="s">
        <v>496</v>
      </c>
      <c r="C175" s="1" t="s">
        <v>497</v>
      </c>
      <c r="D175" s="1" t="s">
        <v>894</v>
      </c>
      <c r="E175" s="1" t="s">
        <v>1932</v>
      </c>
      <c r="F175" s="1">
        <v>608</v>
      </c>
      <c r="G175" s="1" t="s">
        <v>1933</v>
      </c>
    </row>
    <row r="176" spans="1:11" x14ac:dyDescent="0.25">
      <c r="A176" s="1" t="s">
        <v>498</v>
      </c>
      <c r="B176" s="1" t="s">
        <v>499</v>
      </c>
      <c r="C176" s="1" t="s">
        <v>500</v>
      </c>
      <c r="D176" s="1" t="s">
        <v>895</v>
      </c>
    </row>
    <row r="177" spans="1:7" x14ac:dyDescent="0.25">
      <c r="A177" s="1" t="s">
        <v>501</v>
      </c>
      <c r="B177" s="1" t="s">
        <v>502</v>
      </c>
      <c r="C177" s="1" t="s">
        <v>503</v>
      </c>
      <c r="D177" s="1" t="s">
        <v>896</v>
      </c>
      <c r="E177" s="1" t="s">
        <v>1934</v>
      </c>
      <c r="F177" s="1">
        <v>985</v>
      </c>
      <c r="G177" s="1" t="s">
        <v>1935</v>
      </c>
    </row>
    <row r="178" spans="1:7" x14ac:dyDescent="0.25">
      <c r="A178" s="1" t="s">
        <v>216</v>
      </c>
      <c r="B178" s="1" t="s">
        <v>217</v>
      </c>
      <c r="C178" s="1" t="s">
        <v>218</v>
      </c>
      <c r="D178" s="1" t="s">
        <v>798</v>
      </c>
      <c r="E178" s="1" t="s">
        <v>1735</v>
      </c>
      <c r="F178" s="1">
        <v>978</v>
      </c>
      <c r="G178" s="1" t="s">
        <v>1736</v>
      </c>
    </row>
    <row r="179" spans="1:7" x14ac:dyDescent="0.25">
      <c r="A179" s="1" t="s">
        <v>507</v>
      </c>
      <c r="B179" s="1" t="s">
        <v>508</v>
      </c>
      <c r="C179" s="1" t="s">
        <v>509</v>
      </c>
      <c r="D179" s="1" t="s">
        <v>898</v>
      </c>
      <c r="E179" s="1" t="s">
        <v>1938</v>
      </c>
      <c r="F179" s="1">
        <v>840</v>
      </c>
      <c r="G179" s="1" t="s">
        <v>1939</v>
      </c>
    </row>
    <row r="180" spans="1:7" x14ac:dyDescent="0.25">
      <c r="A180" s="1" t="s">
        <v>504</v>
      </c>
      <c r="B180" s="1" t="s">
        <v>505</v>
      </c>
      <c r="C180" s="1" t="s">
        <v>506</v>
      </c>
      <c r="D180" s="1" t="s">
        <v>897</v>
      </c>
      <c r="E180" s="1" t="s">
        <v>1936</v>
      </c>
      <c r="F180" s="1">
        <v>978</v>
      </c>
      <c r="G180" s="1" t="s">
        <v>1937</v>
      </c>
    </row>
    <row r="181" spans="1:7" x14ac:dyDescent="0.25">
      <c r="A181" s="1" t="s">
        <v>510</v>
      </c>
      <c r="B181" s="1" t="s">
        <v>511</v>
      </c>
      <c r="C181" s="1" t="s">
        <v>512</v>
      </c>
      <c r="D181" s="1" t="s">
        <v>899</v>
      </c>
      <c r="E181" s="1" t="s">
        <v>1940</v>
      </c>
      <c r="F181" s="1">
        <v>634</v>
      </c>
      <c r="G181" s="1" t="s">
        <v>1941</v>
      </c>
    </row>
    <row r="182" spans="1:7" x14ac:dyDescent="0.25">
      <c r="A182" s="6" t="s">
        <v>118</v>
      </c>
      <c r="B182" s="6" t="s">
        <v>119</v>
      </c>
      <c r="C182" s="6" t="s">
        <v>120</v>
      </c>
      <c r="D182" s="6" t="s">
        <v>763</v>
      </c>
      <c r="E182" s="6" t="s">
        <v>1668</v>
      </c>
      <c r="F182" s="6">
        <v>950</v>
      </c>
      <c r="G182" s="6" t="s">
        <v>1669</v>
      </c>
    </row>
    <row r="183" spans="1:7" ht="28.5" x14ac:dyDescent="0.25">
      <c r="A183" s="6" t="s">
        <v>706</v>
      </c>
      <c r="B183" s="6" t="s">
        <v>148</v>
      </c>
      <c r="C183" s="6" t="s">
        <v>149</v>
      </c>
      <c r="D183" s="6" t="s">
        <v>774</v>
      </c>
      <c r="E183" s="6" t="s">
        <v>1697</v>
      </c>
      <c r="F183" s="6">
        <v>976</v>
      </c>
      <c r="G183" s="6" t="s">
        <v>1698</v>
      </c>
    </row>
    <row r="184" spans="1:7" x14ac:dyDescent="0.25">
      <c r="A184" s="1" t="s">
        <v>176</v>
      </c>
      <c r="B184" s="1" t="s">
        <v>177</v>
      </c>
      <c r="C184" s="1" t="s">
        <v>178</v>
      </c>
      <c r="D184" s="1" t="s">
        <v>784</v>
      </c>
      <c r="E184" s="1" t="s">
        <v>1705</v>
      </c>
      <c r="F184" s="1">
        <v>214</v>
      </c>
      <c r="G184" s="1" t="s">
        <v>1706</v>
      </c>
    </row>
    <row r="185" spans="1:7" x14ac:dyDescent="0.25">
      <c r="A185" s="1" t="s">
        <v>705</v>
      </c>
      <c r="B185" s="1" t="s">
        <v>146</v>
      </c>
      <c r="C185" s="1" t="s">
        <v>147</v>
      </c>
      <c r="D185" s="1" t="s">
        <v>773</v>
      </c>
      <c r="E185" s="1" t="s">
        <v>1942</v>
      </c>
      <c r="F185" s="1">
        <v>950</v>
      </c>
      <c r="G185" s="1" t="s">
        <v>1943</v>
      </c>
    </row>
    <row r="186" spans="1:7" x14ac:dyDescent="0.25">
      <c r="A186" s="1" t="s">
        <v>713</v>
      </c>
      <c r="B186" s="1" t="s">
        <v>337</v>
      </c>
      <c r="C186" s="1" t="s">
        <v>338</v>
      </c>
      <c r="D186" s="1" t="s">
        <v>840</v>
      </c>
      <c r="E186" s="1" t="s">
        <v>1822</v>
      </c>
      <c r="F186" s="1">
        <v>417</v>
      </c>
      <c r="G186" s="1" t="s">
        <v>1823</v>
      </c>
    </row>
    <row r="187" spans="1:7" x14ac:dyDescent="0.25">
      <c r="A187" s="6" t="s">
        <v>164</v>
      </c>
      <c r="B187" s="6" t="s">
        <v>165</v>
      </c>
      <c r="C187" s="6" t="s">
        <v>166</v>
      </c>
      <c r="D187" s="6" t="s">
        <v>780</v>
      </c>
      <c r="E187" s="6" t="s">
        <v>1695</v>
      </c>
      <c r="F187" s="6">
        <v>203</v>
      </c>
      <c r="G187" s="6" t="s">
        <v>1696</v>
      </c>
    </row>
    <row r="188" spans="1:7" x14ac:dyDescent="0.25">
      <c r="A188" s="1" t="s">
        <v>707</v>
      </c>
      <c r="B188" s="1" t="s">
        <v>513</v>
      </c>
      <c r="C188" s="1" t="s">
        <v>514</v>
      </c>
      <c r="D188" s="1" t="s">
        <v>900</v>
      </c>
      <c r="E188" s="1" t="s">
        <v>1944</v>
      </c>
      <c r="F188" s="1">
        <v>978</v>
      </c>
      <c r="G188" s="1" t="s">
        <v>1945</v>
      </c>
    </row>
    <row r="189" spans="1:7" x14ac:dyDescent="0.25">
      <c r="A189" s="1" t="s">
        <v>515</v>
      </c>
      <c r="B189" s="1" t="s">
        <v>516</v>
      </c>
      <c r="C189" s="1" t="s">
        <v>517</v>
      </c>
      <c r="D189" s="1" t="s">
        <v>901</v>
      </c>
      <c r="E189" s="1" t="s">
        <v>1946</v>
      </c>
      <c r="F189" s="1">
        <v>946</v>
      </c>
      <c r="G189" s="1" t="s">
        <v>1947</v>
      </c>
    </row>
    <row r="190" spans="1:7" x14ac:dyDescent="0.25">
      <c r="A190" s="1" t="s">
        <v>663</v>
      </c>
      <c r="B190" s="1" t="s">
        <v>664</v>
      </c>
      <c r="C190" s="1" t="s">
        <v>665</v>
      </c>
      <c r="D190" s="1" t="s">
        <v>953</v>
      </c>
      <c r="E190" s="1" t="s">
        <v>2041</v>
      </c>
      <c r="F190" s="1">
        <v>826</v>
      </c>
      <c r="G190" s="1" t="s">
        <v>2042</v>
      </c>
    </row>
    <row r="191" spans="1:7" x14ac:dyDescent="0.25">
      <c r="A191" s="1" t="s">
        <v>339</v>
      </c>
      <c r="B191" s="1" t="s">
        <v>340</v>
      </c>
      <c r="C191" s="1" t="s">
        <v>341</v>
      </c>
      <c r="D191" s="1" t="s">
        <v>841</v>
      </c>
      <c r="E191" s="1" t="s">
        <v>1824</v>
      </c>
      <c r="F191" s="1">
        <v>418</v>
      </c>
      <c r="G191" s="1" t="s">
        <v>1825</v>
      </c>
    </row>
    <row r="192" spans="1:7" x14ac:dyDescent="0.25">
      <c r="A192" s="1" t="s">
        <v>521</v>
      </c>
      <c r="B192" s="1" t="s">
        <v>522</v>
      </c>
      <c r="C192" s="1" t="s">
        <v>523</v>
      </c>
      <c r="D192" s="1" t="s">
        <v>903</v>
      </c>
      <c r="E192" s="1" t="s">
        <v>1950</v>
      </c>
      <c r="F192" s="1">
        <v>646</v>
      </c>
      <c r="G192" s="1" t="s">
        <v>1951</v>
      </c>
    </row>
    <row r="193" spans="1:7" x14ac:dyDescent="0.25">
      <c r="A193" s="1" t="s">
        <v>689</v>
      </c>
      <c r="B193" s="1" t="s">
        <v>690</v>
      </c>
      <c r="C193" s="1" t="s">
        <v>691</v>
      </c>
      <c r="D193" s="1" t="s">
        <v>962</v>
      </c>
    </row>
    <row r="194" spans="1:7" x14ac:dyDescent="0.25">
      <c r="A194" s="1" t="s">
        <v>526</v>
      </c>
      <c r="B194" s="1" t="s">
        <v>527</v>
      </c>
      <c r="C194" s="1" t="s">
        <v>528</v>
      </c>
      <c r="D194" s="1" t="s">
        <v>905</v>
      </c>
      <c r="E194" s="1" t="s">
        <v>1952</v>
      </c>
      <c r="F194" s="1">
        <v>654</v>
      </c>
      <c r="G194" s="1" t="s">
        <v>1953</v>
      </c>
    </row>
    <row r="195" spans="1:7" x14ac:dyDescent="0.25">
      <c r="A195" s="1" t="s">
        <v>529</v>
      </c>
      <c r="B195" s="1" t="s">
        <v>530</v>
      </c>
      <c r="C195" s="1" t="s">
        <v>531</v>
      </c>
      <c r="D195" s="1" t="s">
        <v>906</v>
      </c>
      <c r="E195" s="1" t="s">
        <v>1954</v>
      </c>
      <c r="F195" s="1">
        <v>951</v>
      </c>
      <c r="G195" s="1" t="s">
        <v>1955</v>
      </c>
    </row>
    <row r="196" spans="1:7" x14ac:dyDescent="0.25">
      <c r="A196" s="1" t="s">
        <v>545</v>
      </c>
      <c r="B196" s="1" t="s">
        <v>546</v>
      </c>
      <c r="C196" s="1" t="s">
        <v>547</v>
      </c>
      <c r="D196" s="1" t="s">
        <v>912</v>
      </c>
      <c r="E196" s="1" t="s">
        <v>1968</v>
      </c>
      <c r="F196" s="1">
        <v>978</v>
      </c>
      <c r="G196" s="1" t="s">
        <v>1969</v>
      </c>
    </row>
    <row r="197" spans="1:7" x14ac:dyDescent="0.25">
      <c r="A197" s="1" t="s">
        <v>537</v>
      </c>
      <c r="B197" s="1" t="s">
        <v>538</v>
      </c>
      <c r="C197" s="1" t="s">
        <v>539</v>
      </c>
      <c r="D197" s="1" t="s">
        <v>909</v>
      </c>
      <c r="E197" s="1" t="s">
        <v>1958</v>
      </c>
      <c r="F197" s="1">
        <v>978</v>
      </c>
      <c r="G197" s="1" t="s">
        <v>1959</v>
      </c>
    </row>
    <row r="198" spans="1:7" x14ac:dyDescent="0.25">
      <c r="A198" s="1" t="s">
        <v>2079</v>
      </c>
      <c r="B198" s="1" t="s">
        <v>540</v>
      </c>
      <c r="C198" s="1" t="s">
        <v>541</v>
      </c>
      <c r="D198" s="1" t="s">
        <v>910</v>
      </c>
      <c r="E198" s="1" t="s">
        <v>1960</v>
      </c>
      <c r="F198" s="1">
        <v>951</v>
      </c>
      <c r="G198" s="1" t="s">
        <v>1961</v>
      </c>
    </row>
    <row r="199" spans="1:7" x14ac:dyDescent="0.25">
      <c r="A199" s="1" t="s">
        <v>708</v>
      </c>
      <c r="B199" s="1" t="s">
        <v>524</v>
      </c>
      <c r="C199" s="1" t="s">
        <v>525</v>
      </c>
      <c r="D199" s="1" t="s">
        <v>904</v>
      </c>
      <c r="E199" s="1" t="s">
        <v>1962</v>
      </c>
      <c r="F199" s="1">
        <v>978</v>
      </c>
      <c r="G199" s="1" t="s">
        <v>1963</v>
      </c>
    </row>
    <row r="200" spans="1:7" x14ac:dyDescent="0.25">
      <c r="A200" s="1" t="s">
        <v>532</v>
      </c>
      <c r="B200" s="1" t="s">
        <v>533</v>
      </c>
      <c r="C200" s="1" t="s">
        <v>534</v>
      </c>
      <c r="D200" s="1" t="s">
        <v>907</v>
      </c>
      <c r="E200" s="1" t="s">
        <v>1956</v>
      </c>
      <c r="F200" s="1">
        <v>951</v>
      </c>
      <c r="G200" s="1" t="s">
        <v>1957</v>
      </c>
    </row>
    <row r="201" spans="1:7" x14ac:dyDescent="0.25">
      <c r="A201" s="1" t="s">
        <v>716</v>
      </c>
      <c r="B201" s="1" t="s">
        <v>535</v>
      </c>
      <c r="C201" s="1" t="s">
        <v>536</v>
      </c>
      <c r="D201" s="1" t="s">
        <v>908</v>
      </c>
      <c r="E201" s="1" t="s">
        <v>1964</v>
      </c>
      <c r="F201" s="1">
        <v>978</v>
      </c>
      <c r="G201" s="1" t="s">
        <v>1965</v>
      </c>
    </row>
    <row r="202" spans="1:7" x14ac:dyDescent="0.25">
      <c r="A202" s="1" t="s">
        <v>185</v>
      </c>
      <c r="B202" s="1" t="s">
        <v>186</v>
      </c>
      <c r="C202" s="1" t="s">
        <v>187</v>
      </c>
      <c r="D202" s="1" t="s">
        <v>787</v>
      </c>
      <c r="E202" s="1" t="s">
        <v>1711</v>
      </c>
      <c r="F202" s="1">
        <v>840</v>
      </c>
      <c r="G202" s="1" t="s">
        <v>1712</v>
      </c>
    </row>
    <row r="203" spans="1:7" x14ac:dyDescent="0.25">
      <c r="A203" s="1" t="s">
        <v>542</v>
      </c>
      <c r="B203" s="1" t="s">
        <v>543</v>
      </c>
      <c r="C203" s="1" t="s">
        <v>544</v>
      </c>
      <c r="D203" s="1" t="s">
        <v>911</v>
      </c>
      <c r="E203" s="1" t="s">
        <v>1966</v>
      </c>
      <c r="F203" s="1">
        <v>882</v>
      </c>
      <c r="G203" s="1" t="s">
        <v>1967</v>
      </c>
    </row>
    <row r="204" spans="1:7" x14ac:dyDescent="0.25">
      <c r="A204" s="6" t="s">
        <v>11</v>
      </c>
      <c r="B204" s="6" t="s">
        <v>12</v>
      </c>
      <c r="C204" s="6" t="s">
        <v>13</v>
      </c>
      <c r="D204" s="6" t="s">
        <v>727</v>
      </c>
      <c r="E204" s="6" t="s">
        <v>1510</v>
      </c>
      <c r="F204" s="6">
        <v>840</v>
      </c>
      <c r="G204" s="6" t="s">
        <v>1511</v>
      </c>
    </row>
    <row r="205" spans="1:7" x14ac:dyDescent="0.25">
      <c r="A205" s="1" t="s">
        <v>548</v>
      </c>
      <c r="B205" s="1" t="s">
        <v>549</v>
      </c>
      <c r="C205" s="1" t="s">
        <v>550</v>
      </c>
      <c r="D205" s="1" t="s">
        <v>913</v>
      </c>
      <c r="E205" s="1" t="s">
        <v>1970</v>
      </c>
      <c r="F205" s="1">
        <v>678</v>
      </c>
      <c r="G205" s="1" t="s">
        <v>1971</v>
      </c>
    </row>
    <row r="206" spans="1:7" x14ac:dyDescent="0.25">
      <c r="A206" s="1" t="s">
        <v>554</v>
      </c>
      <c r="B206" s="1" t="s">
        <v>555</v>
      </c>
      <c r="C206" s="1" t="s">
        <v>556</v>
      </c>
      <c r="D206" s="1" t="s">
        <v>915</v>
      </c>
      <c r="E206" s="1" t="s">
        <v>1974</v>
      </c>
      <c r="F206" s="1">
        <v>952</v>
      </c>
      <c r="G206" s="1" t="s">
        <v>1975</v>
      </c>
    </row>
    <row r="207" spans="1:7" x14ac:dyDescent="0.25">
      <c r="A207" s="1" t="s">
        <v>557</v>
      </c>
      <c r="B207" s="1" t="s">
        <v>558</v>
      </c>
      <c r="C207" s="1" t="s">
        <v>559</v>
      </c>
      <c r="D207" s="1" t="s">
        <v>916</v>
      </c>
      <c r="E207" s="1" t="s">
        <v>1976</v>
      </c>
      <c r="F207" s="1">
        <v>941</v>
      </c>
      <c r="G207" s="1" t="s">
        <v>1977</v>
      </c>
    </row>
    <row r="208" spans="1:7" x14ac:dyDescent="0.25">
      <c r="A208" s="1" t="s">
        <v>560</v>
      </c>
      <c r="B208" s="1" t="s">
        <v>561</v>
      </c>
      <c r="C208" s="1" t="s">
        <v>562</v>
      </c>
      <c r="D208" s="1" t="s">
        <v>917</v>
      </c>
      <c r="E208" s="1" t="s">
        <v>1978</v>
      </c>
      <c r="F208" s="1">
        <v>690</v>
      </c>
      <c r="G208" s="1" t="s">
        <v>2077</v>
      </c>
    </row>
    <row r="209" spans="1:7" x14ac:dyDescent="0.25">
      <c r="A209" s="1" t="s">
        <v>563</v>
      </c>
      <c r="B209" s="1" t="s">
        <v>564</v>
      </c>
      <c r="C209" s="1" t="s">
        <v>565</v>
      </c>
      <c r="D209" s="1" t="s">
        <v>918</v>
      </c>
      <c r="E209" s="1" t="s">
        <v>1979</v>
      </c>
      <c r="F209" s="1">
        <v>694</v>
      </c>
      <c r="G209" s="1" t="s">
        <v>1980</v>
      </c>
    </row>
    <row r="210" spans="1:7" x14ac:dyDescent="0.25">
      <c r="A210" s="1" t="s">
        <v>566</v>
      </c>
      <c r="B210" s="1" t="s">
        <v>567</v>
      </c>
      <c r="C210" s="1" t="s">
        <v>568</v>
      </c>
      <c r="D210" s="1" t="s">
        <v>919</v>
      </c>
      <c r="E210" s="1" t="s">
        <v>1981</v>
      </c>
      <c r="F210" s="1">
        <v>702</v>
      </c>
      <c r="G210" s="1" t="s">
        <v>1982</v>
      </c>
    </row>
    <row r="211" spans="1:7" x14ac:dyDescent="0.25">
      <c r="A211" s="1" t="s">
        <v>569</v>
      </c>
      <c r="B211" s="1" t="s">
        <v>570</v>
      </c>
      <c r="C211" s="1" t="s">
        <v>571</v>
      </c>
      <c r="D211" s="1" t="s">
        <v>920</v>
      </c>
      <c r="E211" s="1" t="s">
        <v>1983</v>
      </c>
      <c r="F211" s="1">
        <v>978</v>
      </c>
      <c r="G211" s="1" t="s">
        <v>1984</v>
      </c>
    </row>
    <row r="212" spans="1:7" x14ac:dyDescent="0.25">
      <c r="A212" s="1" t="s">
        <v>572</v>
      </c>
      <c r="B212" s="1" t="s">
        <v>573</v>
      </c>
      <c r="C212" s="1" t="s">
        <v>574</v>
      </c>
      <c r="D212" s="1" t="s">
        <v>921</v>
      </c>
      <c r="E212" s="1" t="s">
        <v>1985</v>
      </c>
      <c r="F212" s="1">
        <v>978</v>
      </c>
      <c r="G212" s="1" t="s">
        <v>1986</v>
      </c>
    </row>
    <row r="213" spans="1:7" x14ac:dyDescent="0.25">
      <c r="A213" s="1" t="s">
        <v>578</v>
      </c>
      <c r="B213" s="1" t="s">
        <v>579</v>
      </c>
      <c r="C213" s="1" t="s">
        <v>580</v>
      </c>
      <c r="D213" s="1" t="s">
        <v>923</v>
      </c>
      <c r="E213" s="1" t="s">
        <v>1989</v>
      </c>
      <c r="F213" s="1">
        <v>706</v>
      </c>
      <c r="G213" s="1" t="s">
        <v>1990</v>
      </c>
    </row>
    <row r="214" spans="1:7" x14ac:dyDescent="0.25">
      <c r="A214" s="1" t="s">
        <v>596</v>
      </c>
      <c r="B214" s="1" t="s">
        <v>597</v>
      </c>
      <c r="C214" s="1" t="s">
        <v>598</v>
      </c>
      <c r="D214" s="1" t="s">
        <v>929</v>
      </c>
      <c r="E214" s="1" t="s">
        <v>1999</v>
      </c>
      <c r="F214" s="1">
        <v>938</v>
      </c>
      <c r="G214" s="1" t="s">
        <v>2000</v>
      </c>
    </row>
    <row r="215" spans="1:7" x14ac:dyDescent="0.25">
      <c r="A215" s="1" t="s">
        <v>587</v>
      </c>
      <c r="B215" s="1" t="s">
        <v>588</v>
      </c>
      <c r="C215" s="1" t="s">
        <v>589</v>
      </c>
      <c r="D215" s="1" t="s">
        <v>926</v>
      </c>
      <c r="E215" s="1" t="s">
        <v>1993</v>
      </c>
      <c r="F215" s="1">
        <v>728</v>
      </c>
      <c r="G215" s="1" t="s">
        <v>1994</v>
      </c>
    </row>
    <row r="216" spans="1:7" x14ac:dyDescent="0.25">
      <c r="A216" s="1" t="s">
        <v>593</v>
      </c>
      <c r="B216" s="1" t="s">
        <v>594</v>
      </c>
      <c r="C216" s="1" t="s">
        <v>595</v>
      </c>
      <c r="D216" s="1" t="s">
        <v>928</v>
      </c>
      <c r="E216" s="1" t="s">
        <v>1997</v>
      </c>
      <c r="F216" s="1">
        <v>144</v>
      </c>
      <c r="G216" s="1" t="s">
        <v>1998</v>
      </c>
    </row>
    <row r="217" spans="1:7" x14ac:dyDescent="0.25">
      <c r="A217" s="1" t="s">
        <v>607</v>
      </c>
      <c r="B217" s="1" t="s">
        <v>608</v>
      </c>
      <c r="C217" s="1" t="s">
        <v>609</v>
      </c>
      <c r="D217" s="1" t="s">
        <v>933</v>
      </c>
      <c r="E217" s="1" t="s">
        <v>2003</v>
      </c>
      <c r="F217" s="1">
        <v>752</v>
      </c>
      <c r="G217" s="1" t="s">
        <v>2004</v>
      </c>
    </row>
    <row r="218" spans="1:7" x14ac:dyDescent="0.25">
      <c r="A218" s="1" t="s">
        <v>610</v>
      </c>
      <c r="B218" s="1" t="s">
        <v>611</v>
      </c>
      <c r="C218" s="1" t="s">
        <v>612</v>
      </c>
      <c r="D218" s="1" t="s">
        <v>934</v>
      </c>
      <c r="E218" s="1" t="s">
        <v>2005</v>
      </c>
      <c r="F218" s="1">
        <v>756</v>
      </c>
      <c r="G218" s="1" t="s">
        <v>2006</v>
      </c>
    </row>
    <row r="219" spans="1:7" x14ac:dyDescent="0.25">
      <c r="A219" s="1" t="s">
        <v>599</v>
      </c>
      <c r="B219" s="1" t="s">
        <v>600</v>
      </c>
      <c r="C219" s="1" t="s">
        <v>601</v>
      </c>
      <c r="D219" s="1" t="s">
        <v>930</v>
      </c>
      <c r="E219" s="1" t="s">
        <v>2001</v>
      </c>
      <c r="F219" s="1">
        <v>968</v>
      </c>
      <c r="G219" s="1" t="s">
        <v>2002</v>
      </c>
    </row>
    <row r="220" spans="1:7" x14ac:dyDescent="0.25">
      <c r="A220" s="1" t="s">
        <v>717</v>
      </c>
      <c r="B220" s="1" t="s">
        <v>613</v>
      </c>
      <c r="C220" s="1" t="s">
        <v>614</v>
      </c>
      <c r="D220" s="1" t="s">
        <v>935</v>
      </c>
      <c r="E220" s="1" t="s">
        <v>2007</v>
      </c>
      <c r="F220" s="1">
        <v>760</v>
      </c>
      <c r="G220" s="1" t="s">
        <v>2008</v>
      </c>
    </row>
    <row r="221" spans="1:7" x14ac:dyDescent="0.25">
      <c r="A221" s="1" t="s">
        <v>617</v>
      </c>
      <c r="B221" s="1" t="s">
        <v>618</v>
      </c>
      <c r="C221" s="1" t="s">
        <v>619</v>
      </c>
      <c r="D221" s="1" t="s">
        <v>937</v>
      </c>
      <c r="E221" s="1" t="s">
        <v>2011</v>
      </c>
      <c r="F221" s="1">
        <v>972</v>
      </c>
      <c r="G221" s="1" t="s">
        <v>2012</v>
      </c>
    </row>
    <row r="222" spans="1:7" x14ac:dyDescent="0.25">
      <c r="A222" s="1" t="s">
        <v>702</v>
      </c>
      <c r="B222" s="1" t="s">
        <v>615</v>
      </c>
      <c r="C222" s="1" t="s">
        <v>616</v>
      </c>
      <c r="D222" s="1" t="s">
        <v>936</v>
      </c>
      <c r="E222" s="1" t="s">
        <v>2009</v>
      </c>
      <c r="F222" s="1">
        <v>901</v>
      </c>
      <c r="G222" s="1" t="s">
        <v>2010</v>
      </c>
    </row>
    <row r="223" spans="1:7" x14ac:dyDescent="0.25">
      <c r="A223" s="1" t="s">
        <v>701</v>
      </c>
      <c r="B223" s="1" t="s">
        <v>620</v>
      </c>
      <c r="C223" s="1" t="s">
        <v>621</v>
      </c>
      <c r="D223" s="1" t="s">
        <v>938</v>
      </c>
      <c r="E223" s="1" t="s">
        <v>2013</v>
      </c>
      <c r="F223" s="1">
        <v>834</v>
      </c>
      <c r="G223" s="1" t="s">
        <v>2014</v>
      </c>
    </row>
    <row r="224" spans="1:7" x14ac:dyDescent="0.25">
      <c r="A224" s="6" t="s">
        <v>121</v>
      </c>
      <c r="B224" s="6" t="s">
        <v>122</v>
      </c>
      <c r="C224" s="6" t="s">
        <v>123</v>
      </c>
      <c r="D224" s="6" t="s">
        <v>764</v>
      </c>
      <c r="E224" s="6" t="s">
        <v>1672</v>
      </c>
      <c r="F224" s="6">
        <v>950</v>
      </c>
      <c r="G224" s="6" t="s">
        <v>1673</v>
      </c>
    </row>
    <row r="225" spans="1:7" ht="28.5" x14ac:dyDescent="0.25">
      <c r="A225" s="6" t="s">
        <v>89</v>
      </c>
      <c r="B225" s="6" t="s">
        <v>90</v>
      </c>
      <c r="C225" s="6" t="s">
        <v>91</v>
      </c>
      <c r="D225" s="6" t="s">
        <v>753</v>
      </c>
      <c r="E225" s="6" t="s">
        <v>1647</v>
      </c>
      <c r="F225" s="6">
        <v>840</v>
      </c>
      <c r="G225" s="6" t="s">
        <v>1648</v>
      </c>
    </row>
    <row r="226" spans="1:7" x14ac:dyDescent="0.25">
      <c r="A226" s="1" t="s">
        <v>480</v>
      </c>
      <c r="B226" s="1" t="s">
        <v>481</v>
      </c>
      <c r="C226" s="1" t="s">
        <v>482</v>
      </c>
      <c r="D226" s="1" t="s">
        <v>889</v>
      </c>
    </row>
    <row r="227" spans="1:7" x14ac:dyDescent="0.25">
      <c r="A227" s="1" t="s">
        <v>219</v>
      </c>
      <c r="B227" s="1" t="s">
        <v>220</v>
      </c>
      <c r="C227" s="1" t="s">
        <v>221</v>
      </c>
      <c r="D227" s="1" t="s">
        <v>799</v>
      </c>
      <c r="E227" s="1" t="s">
        <v>1737</v>
      </c>
      <c r="F227" s="1">
        <v>978</v>
      </c>
      <c r="G227" s="1" t="s">
        <v>1738</v>
      </c>
    </row>
    <row r="228" spans="1:7" x14ac:dyDescent="0.25">
      <c r="A228" s="1" t="s">
        <v>622</v>
      </c>
      <c r="B228" s="1" t="s">
        <v>623</v>
      </c>
      <c r="C228" s="1" t="s">
        <v>624</v>
      </c>
      <c r="D228" s="1" t="s">
        <v>939</v>
      </c>
      <c r="E228" s="1" t="s">
        <v>2015</v>
      </c>
      <c r="F228" s="1">
        <v>764</v>
      </c>
      <c r="G228" s="1" t="s">
        <v>2016</v>
      </c>
    </row>
    <row r="229" spans="1:7" x14ac:dyDescent="0.25">
      <c r="A229" s="1" t="s">
        <v>625</v>
      </c>
      <c r="B229" s="1" t="s">
        <v>626</v>
      </c>
      <c r="C229" s="1" t="s">
        <v>627</v>
      </c>
      <c r="D229" s="1" t="s">
        <v>940</v>
      </c>
      <c r="E229" s="1" t="s">
        <v>2017</v>
      </c>
      <c r="F229" s="1">
        <v>840</v>
      </c>
      <c r="G229" s="1" t="s">
        <v>2018</v>
      </c>
    </row>
    <row r="230" spans="1:7" x14ac:dyDescent="0.25">
      <c r="A230" s="1" t="s">
        <v>628</v>
      </c>
      <c r="B230" s="1" t="s">
        <v>629</v>
      </c>
      <c r="C230" s="1" t="s">
        <v>630</v>
      </c>
      <c r="D230" s="1" t="s">
        <v>941</v>
      </c>
      <c r="E230" s="1" t="s">
        <v>2019</v>
      </c>
      <c r="F230" s="1">
        <v>952</v>
      </c>
      <c r="G230" s="1" t="s">
        <v>2020</v>
      </c>
    </row>
    <row r="231" spans="1:7" x14ac:dyDescent="0.25">
      <c r="A231" s="1" t="s">
        <v>631</v>
      </c>
      <c r="B231" s="1" t="s">
        <v>632</v>
      </c>
      <c r="C231" s="1" t="s">
        <v>633</v>
      </c>
      <c r="D231" s="1" t="s">
        <v>942</v>
      </c>
    </row>
    <row r="232" spans="1:7" x14ac:dyDescent="0.25">
      <c r="A232" s="1" t="s">
        <v>634</v>
      </c>
      <c r="B232" s="1" t="s">
        <v>635</v>
      </c>
      <c r="C232" s="1" t="s">
        <v>636</v>
      </c>
      <c r="D232" s="1" t="s">
        <v>943</v>
      </c>
      <c r="E232" s="1" t="s">
        <v>2021</v>
      </c>
      <c r="F232" s="1">
        <v>776</v>
      </c>
      <c r="G232" s="1" t="s">
        <v>2022</v>
      </c>
    </row>
    <row r="233" spans="1:7" x14ac:dyDescent="0.25">
      <c r="A233" s="1" t="s">
        <v>2078</v>
      </c>
      <c r="B233" s="1" t="s">
        <v>637</v>
      </c>
      <c r="C233" s="1" t="s">
        <v>638</v>
      </c>
      <c r="D233" s="1" t="s">
        <v>944</v>
      </c>
      <c r="E233" s="1" t="s">
        <v>2023</v>
      </c>
      <c r="F233" s="1">
        <v>780</v>
      </c>
      <c r="G233" s="1" t="s">
        <v>2024</v>
      </c>
    </row>
    <row r="234" spans="1:7" x14ac:dyDescent="0.25">
      <c r="A234" s="1" t="s">
        <v>639</v>
      </c>
      <c r="B234" s="1" t="s">
        <v>640</v>
      </c>
      <c r="C234" s="1" t="s">
        <v>641</v>
      </c>
      <c r="D234" s="1" t="s">
        <v>945</v>
      </c>
      <c r="E234" s="1" t="s">
        <v>2025</v>
      </c>
      <c r="F234" s="1">
        <v>788</v>
      </c>
      <c r="G234" s="1" t="s">
        <v>2026</v>
      </c>
    </row>
    <row r="235" spans="1:7" x14ac:dyDescent="0.25">
      <c r="A235" s="1" t="s">
        <v>645</v>
      </c>
      <c r="B235" s="1" t="s">
        <v>646</v>
      </c>
      <c r="C235" s="1" t="s">
        <v>647</v>
      </c>
      <c r="D235" s="1" t="s">
        <v>947</v>
      </c>
      <c r="E235" s="1" t="s">
        <v>2029</v>
      </c>
      <c r="F235" s="1">
        <v>934</v>
      </c>
      <c r="G235" s="1" t="s">
        <v>2030</v>
      </c>
    </row>
    <row r="236" spans="1:7" x14ac:dyDescent="0.25">
      <c r="A236" s="1" t="s">
        <v>642</v>
      </c>
      <c r="B236" s="1" t="s">
        <v>643</v>
      </c>
      <c r="C236" s="1" t="s">
        <v>644</v>
      </c>
      <c r="D236" s="1" t="s">
        <v>946</v>
      </c>
      <c r="E236" s="1" t="s">
        <v>2027</v>
      </c>
      <c r="F236" s="1">
        <v>949</v>
      </c>
      <c r="G236" s="1" t="s">
        <v>2028</v>
      </c>
    </row>
    <row r="237" spans="1:7" x14ac:dyDescent="0.25">
      <c r="A237" s="1" t="s">
        <v>651</v>
      </c>
      <c r="B237" s="1" t="s">
        <v>652</v>
      </c>
      <c r="C237" s="1" t="s">
        <v>653</v>
      </c>
      <c r="D237" s="1" t="s">
        <v>949</v>
      </c>
      <c r="E237" s="1" t="s">
        <v>2033</v>
      </c>
      <c r="F237" s="1">
        <v>0</v>
      </c>
      <c r="G237" s="1" t="s">
        <v>2034</v>
      </c>
    </row>
    <row r="238" spans="1:7" x14ac:dyDescent="0.25">
      <c r="A238" s="1" t="s">
        <v>657</v>
      </c>
      <c r="B238" s="1" t="s">
        <v>658</v>
      </c>
      <c r="C238" s="1" t="s">
        <v>659</v>
      </c>
      <c r="D238" s="1" t="s">
        <v>951</v>
      </c>
      <c r="E238" s="1" t="s">
        <v>2037</v>
      </c>
      <c r="F238" s="1">
        <v>980</v>
      </c>
      <c r="G238" s="1" t="s">
        <v>2038</v>
      </c>
    </row>
    <row r="239" spans="1:7" x14ac:dyDescent="0.25">
      <c r="A239" s="1" t="s">
        <v>669</v>
      </c>
      <c r="B239" s="1" t="s">
        <v>670</v>
      </c>
      <c r="C239" s="1" t="s">
        <v>671</v>
      </c>
      <c r="D239" s="1" t="s">
        <v>955</v>
      </c>
      <c r="E239" s="1" t="s">
        <v>2043</v>
      </c>
      <c r="F239" s="1">
        <v>858</v>
      </c>
      <c r="G239" s="1" t="s">
        <v>2044</v>
      </c>
    </row>
    <row r="240" spans="1:7" x14ac:dyDescent="0.25">
      <c r="A240" s="1" t="s">
        <v>675</v>
      </c>
      <c r="B240" s="1" t="s">
        <v>676</v>
      </c>
      <c r="C240" s="1" t="s">
        <v>677</v>
      </c>
      <c r="D240" s="1" t="s">
        <v>957</v>
      </c>
      <c r="E240" s="1" t="s">
        <v>2047</v>
      </c>
      <c r="F240" s="1">
        <v>548</v>
      </c>
      <c r="G240" s="1" t="s">
        <v>2048</v>
      </c>
    </row>
    <row r="241" spans="1:7" x14ac:dyDescent="0.25">
      <c r="A241" s="1" t="s">
        <v>711</v>
      </c>
      <c r="B241" s="1" t="s">
        <v>275</v>
      </c>
      <c r="C241" s="1" t="s">
        <v>2049</v>
      </c>
      <c r="D241" s="1" t="s">
        <v>818</v>
      </c>
      <c r="E241" s="1" t="s">
        <v>2050</v>
      </c>
      <c r="F241" s="1">
        <v>978</v>
      </c>
      <c r="G241" s="1" t="s">
        <v>2051</v>
      </c>
    </row>
    <row r="242" spans="1:7" x14ac:dyDescent="0.25">
      <c r="A242" s="1" t="s">
        <v>718</v>
      </c>
      <c r="B242" s="1" t="s">
        <v>678</v>
      </c>
      <c r="C242" s="1" t="s">
        <v>679</v>
      </c>
      <c r="D242" s="1" t="s">
        <v>958</v>
      </c>
      <c r="E242" s="1" t="s">
        <v>2052</v>
      </c>
      <c r="F242" s="1">
        <v>937</v>
      </c>
      <c r="G242" s="1" t="s">
        <v>2082</v>
      </c>
    </row>
    <row r="243" spans="1:7" x14ac:dyDescent="0.25">
      <c r="A243" s="1" t="s">
        <v>680</v>
      </c>
      <c r="B243" s="1" t="s">
        <v>681</v>
      </c>
      <c r="C243" s="1" t="s">
        <v>682</v>
      </c>
      <c r="D243" s="1" t="s">
        <v>959</v>
      </c>
      <c r="E243" s="1" t="s">
        <v>2053</v>
      </c>
      <c r="F243" s="1">
        <v>704</v>
      </c>
      <c r="G243" s="1" t="s">
        <v>2054</v>
      </c>
    </row>
    <row r="244" spans="1:7" x14ac:dyDescent="0.25">
      <c r="A244" s="1" t="s">
        <v>692</v>
      </c>
      <c r="B244" s="1" t="s">
        <v>693</v>
      </c>
      <c r="C244" s="1" t="s">
        <v>694</v>
      </c>
      <c r="D244" s="1" t="s">
        <v>963</v>
      </c>
      <c r="E244" s="1" t="s">
        <v>2057</v>
      </c>
      <c r="F244" s="1">
        <v>886</v>
      </c>
      <c r="G244" s="1" t="s">
        <v>2058</v>
      </c>
    </row>
    <row r="245" spans="1:7" x14ac:dyDescent="0.25">
      <c r="A245" s="1" t="s">
        <v>695</v>
      </c>
      <c r="B245" s="1" t="s">
        <v>696</v>
      </c>
      <c r="C245" s="1" t="s">
        <v>697</v>
      </c>
      <c r="D245" s="1" t="s">
        <v>964</v>
      </c>
      <c r="E245" s="1" t="s">
        <v>2059</v>
      </c>
      <c r="F245" s="1">
        <v>967</v>
      </c>
      <c r="G245" s="1" t="s">
        <v>2060</v>
      </c>
    </row>
    <row r="246" spans="1:7" x14ac:dyDescent="0.25">
      <c r="A246" s="1" t="s">
        <v>698</v>
      </c>
      <c r="B246" s="1" t="s">
        <v>699</v>
      </c>
      <c r="C246" s="1" t="s">
        <v>700</v>
      </c>
      <c r="D246" s="1" t="s">
        <v>965</v>
      </c>
      <c r="E246" s="1" t="s">
        <v>2061</v>
      </c>
      <c r="F246" s="1">
        <v>840</v>
      </c>
      <c r="G246" s="1" t="s">
        <v>2062</v>
      </c>
    </row>
  </sheetData>
  <sheetProtection algorithmName="SHA-512" hashValue="lsECzxGrx2F/HmAnoS16t03nSlhz6aLd9Ah1sHgbGWgoNOLxw+dBcseN+lL49Ow7r7b/dg/ieT65a05cnyjWMw==" saltValue="GxhF6GkDT4yJAYhUq2s/PQ==" spinCount="100000" sheet="1" objects="1" scenarios="1"/>
  <sortState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O126"/>
  <sheetViews>
    <sheetView showGridLines="0" tabSelected="1" topLeftCell="A47" zoomScale="80" zoomScaleNormal="80" workbookViewId="0">
      <selection activeCell="E62" sqref="E62"/>
    </sheetView>
  </sheetViews>
  <sheetFormatPr baseColWidth="10" defaultColWidth="4" defaultRowHeight="24" customHeight="1" x14ac:dyDescent="0.25"/>
  <cols>
    <col min="1" max="1" width="4" style="17"/>
    <col min="2" max="2" width="4" style="17" hidden="1" customWidth="1"/>
    <col min="3" max="3" width="84.140625" style="17" customWidth="1"/>
    <col min="4" max="4" width="2.85546875" style="17" customWidth="1"/>
    <col min="5" max="5" width="57.28515625" style="17" customWidth="1"/>
    <col min="6" max="6" width="2.85546875" style="17" customWidth="1"/>
    <col min="7" max="7" width="61.7109375" style="17" bestFit="1" customWidth="1"/>
    <col min="8" max="10" width="4" style="17"/>
    <col min="11" max="11" width="9.5703125" style="17" bestFit="1" customWidth="1"/>
    <col min="12" max="14" width="4" style="17"/>
    <col min="15" max="15" width="42" style="17" bestFit="1" customWidth="1"/>
    <col min="16" max="16" width="50" style="17" customWidth="1"/>
    <col min="17" max="16384" width="4" style="17"/>
  </cols>
  <sheetData>
    <row r="1" spans="2:9" ht="15.75" hidden="1" customHeight="1" x14ac:dyDescent="0.25"/>
    <row r="2" spans="2:9" ht="16.5" hidden="1" x14ac:dyDescent="0.25">
      <c r="C2" s="18"/>
      <c r="E2" s="18"/>
    </row>
    <row r="3" spans="2:9" ht="16.5" hidden="1" x14ac:dyDescent="0.25">
      <c r="B3" s="18"/>
      <c r="C3" s="18"/>
      <c r="E3" s="19"/>
      <c r="G3" s="19" t="s">
        <v>2175</v>
      </c>
      <c r="H3" s="18"/>
    </row>
    <row r="4" spans="2:9" ht="16.5" hidden="1" x14ac:dyDescent="0.25">
      <c r="B4" s="18"/>
      <c r="C4" s="18"/>
      <c r="E4" s="19"/>
      <c r="G4" s="19" t="str">
        <f>Introduction!G4</f>
        <v>AAAA-MM-JJ</v>
      </c>
      <c r="H4" s="18"/>
    </row>
    <row r="5" spans="2:9" ht="16.5" hidden="1" x14ac:dyDescent="0.25">
      <c r="B5" s="18"/>
      <c r="H5" s="18"/>
    </row>
    <row r="6" spans="2:9" ht="16.5" hidden="1" x14ac:dyDescent="0.25">
      <c r="B6" s="18"/>
      <c r="H6" s="18"/>
    </row>
    <row r="7" spans="2:9" ht="16.5" x14ac:dyDescent="0.25">
      <c r="B7" s="18"/>
      <c r="H7" s="18"/>
    </row>
    <row r="8" spans="2:9" ht="16.5" x14ac:dyDescent="0.25">
      <c r="B8" s="18"/>
      <c r="C8" s="21" t="s">
        <v>2215</v>
      </c>
      <c r="D8" s="21"/>
      <c r="E8" s="21"/>
      <c r="F8" s="21"/>
      <c r="G8" s="21"/>
      <c r="H8" s="18"/>
    </row>
    <row r="9" spans="2:9" ht="19.5" customHeight="1" x14ac:dyDescent="0.25">
      <c r="B9" s="18"/>
      <c r="C9" s="82" t="s">
        <v>2176</v>
      </c>
      <c r="D9" s="83"/>
      <c r="E9" s="83"/>
      <c r="F9" s="83"/>
      <c r="G9" s="82"/>
      <c r="H9" s="18"/>
    </row>
    <row r="10" spans="2:9" ht="30.6" customHeight="1" x14ac:dyDescent="0.25">
      <c r="B10" s="18"/>
      <c r="C10" s="363" t="s">
        <v>2216</v>
      </c>
      <c r="D10" s="363"/>
      <c r="E10" s="363"/>
      <c r="F10" s="84"/>
      <c r="G10" s="365"/>
      <c r="H10" s="18"/>
    </row>
    <row r="11" spans="2:9" ht="31.5" customHeight="1" x14ac:dyDescent="0.25">
      <c r="B11" s="18"/>
      <c r="C11" s="364" t="s">
        <v>2106</v>
      </c>
      <c r="D11" s="364"/>
      <c r="E11" s="364"/>
      <c r="F11" s="84"/>
      <c r="G11" s="365"/>
      <c r="H11" s="18"/>
    </row>
    <row r="12" spans="2:9" ht="14.45" customHeight="1" x14ac:dyDescent="0.25">
      <c r="B12" s="18"/>
      <c r="C12" s="364" t="s">
        <v>2217</v>
      </c>
      <c r="D12" s="364"/>
      <c r="E12" s="364"/>
      <c r="F12" s="364"/>
      <c r="G12" s="365"/>
      <c r="H12" s="18"/>
    </row>
    <row r="13" spans="2:9" ht="14.1" customHeight="1" x14ac:dyDescent="0.3">
      <c r="B13" s="18"/>
      <c r="C13" s="85" t="s">
        <v>2218</v>
      </c>
      <c r="D13" s="85"/>
      <c r="E13" s="85"/>
      <c r="F13" s="85"/>
      <c r="G13" s="365"/>
      <c r="H13" s="86"/>
      <c r="I13" s="86"/>
    </row>
    <row r="14" spans="2:9" ht="16.5" x14ac:dyDescent="0.25">
      <c r="B14" s="18"/>
      <c r="D14" s="87"/>
      <c r="E14" s="87"/>
      <c r="H14" s="18"/>
    </row>
    <row r="15" spans="2:9" ht="49.5" x14ac:dyDescent="0.25">
      <c r="B15" s="18"/>
      <c r="C15" s="240" t="s">
        <v>2379</v>
      </c>
      <c r="D15" s="42"/>
      <c r="E15" s="45" t="s">
        <v>2065</v>
      </c>
      <c r="F15" s="42"/>
      <c r="G15" s="88" t="s">
        <v>2154</v>
      </c>
      <c r="H15" s="18"/>
    </row>
    <row r="16" spans="2:9" ht="16.5" x14ac:dyDescent="0.25">
      <c r="B16" s="18"/>
      <c r="D16" s="87"/>
      <c r="E16" s="87"/>
      <c r="H16" s="18"/>
    </row>
    <row r="17" spans="1:15" ht="24.75" thickBot="1" x14ac:dyDescent="0.3">
      <c r="B17" s="89"/>
      <c r="C17" s="90" t="s">
        <v>2177</v>
      </c>
      <c r="D17" s="91"/>
      <c r="E17" s="92"/>
      <c r="F17" s="91"/>
      <c r="G17" s="91"/>
      <c r="H17" s="18"/>
    </row>
    <row r="18" spans="1:15" ht="17.25" thickBot="1" x14ac:dyDescent="0.3">
      <c r="A18" s="93"/>
      <c r="B18" s="94"/>
      <c r="C18" s="95" t="s">
        <v>2178</v>
      </c>
      <c r="D18" s="96"/>
      <c r="E18" s="97" t="s">
        <v>2179</v>
      </c>
      <c r="F18" s="96"/>
      <c r="G18" s="98" t="s">
        <v>2180</v>
      </c>
      <c r="H18" s="18"/>
      <c r="I18" s="18"/>
      <c r="J18" s="18"/>
      <c r="K18" s="18"/>
      <c r="L18" s="18"/>
      <c r="M18" s="18"/>
      <c r="N18" s="18"/>
    </row>
    <row r="19" spans="1:15" ht="17.25" thickBot="1" x14ac:dyDescent="0.3">
      <c r="B19" s="99"/>
      <c r="C19" s="100" t="s">
        <v>2170</v>
      </c>
      <c r="D19" s="91"/>
      <c r="E19" s="101"/>
      <c r="F19" s="91"/>
      <c r="G19" s="101"/>
      <c r="H19" s="18"/>
      <c r="I19" s="18"/>
      <c r="J19" s="18"/>
      <c r="K19" s="18"/>
      <c r="L19" s="18"/>
      <c r="M19" s="18"/>
      <c r="N19" s="18"/>
    </row>
    <row r="20" spans="1:15" ht="16.5" x14ac:dyDescent="0.25">
      <c r="A20" s="71"/>
      <c r="B20" s="64" t="s">
        <v>2170</v>
      </c>
      <c r="C20" s="102" t="s">
        <v>2181</v>
      </c>
      <c r="D20" s="64"/>
      <c r="E20" s="241" t="s">
        <v>260</v>
      </c>
      <c r="F20" s="64"/>
      <c r="G20" s="103"/>
      <c r="H20" s="18"/>
      <c r="I20" s="18"/>
      <c r="K20" s="18"/>
      <c r="L20" s="18"/>
      <c r="M20" s="18"/>
      <c r="N20" s="18"/>
      <c r="O20" s="18"/>
    </row>
    <row r="21" spans="1:15" ht="16.5" x14ac:dyDescent="0.25">
      <c r="A21" s="71"/>
      <c r="B21" s="64" t="s">
        <v>2170</v>
      </c>
      <c r="C21" s="104" t="s">
        <v>2182</v>
      </c>
      <c r="D21" s="64"/>
      <c r="E21" s="105" t="str">
        <f>IFERROR(VLOOKUP($E$20,Table1_Country_codes_and_currencies[],3,FALSE),"")</f>
        <v>GIN</v>
      </c>
      <c r="F21" s="64"/>
      <c r="G21" s="103"/>
      <c r="H21" s="18"/>
      <c r="I21" s="18"/>
      <c r="J21" s="18"/>
      <c r="K21" s="18"/>
      <c r="L21" s="18"/>
      <c r="M21" s="18"/>
      <c r="N21" s="18"/>
    </row>
    <row r="22" spans="1:15" ht="16.5" x14ac:dyDescent="0.25">
      <c r="B22" s="64" t="s">
        <v>2170</v>
      </c>
      <c r="C22" s="104" t="s">
        <v>2183</v>
      </c>
      <c r="D22" s="64"/>
      <c r="E22" s="105" t="str">
        <f>IFERROR(VLOOKUP($E$20,Table1_Country_codes_and_currencies[],7,FALSE),"")</f>
        <v>Franc guinéen</v>
      </c>
      <c r="F22" s="64"/>
      <c r="G22" s="103"/>
      <c r="H22" s="18"/>
      <c r="I22" s="18"/>
      <c r="J22" s="18"/>
      <c r="K22" s="18"/>
      <c r="L22" s="18"/>
      <c r="M22" s="18"/>
      <c r="N22" s="18"/>
    </row>
    <row r="23" spans="1:15" ht="17.25" thickBot="1" x14ac:dyDescent="0.3">
      <c r="B23" s="64" t="s">
        <v>2170</v>
      </c>
      <c r="C23" s="106" t="s">
        <v>2184</v>
      </c>
      <c r="D23" s="107"/>
      <c r="E23" s="108" t="str">
        <f>IFERROR(VLOOKUP($E$20,Table1_Country_codes_and_currencies[],5,FALSE),"")</f>
        <v>GNF</v>
      </c>
      <c r="F23" s="107"/>
      <c r="G23" s="109"/>
      <c r="H23" s="18"/>
      <c r="I23" s="18"/>
      <c r="J23" s="18"/>
      <c r="K23" s="18"/>
      <c r="L23" s="18"/>
      <c r="M23" s="18"/>
      <c r="N23" s="18"/>
    </row>
    <row r="24" spans="1:15" ht="17.25" thickBot="1" x14ac:dyDescent="0.3">
      <c r="B24" s="99"/>
      <c r="C24" s="100" t="s">
        <v>2171</v>
      </c>
      <c r="D24" s="91"/>
      <c r="E24" s="101"/>
      <c r="F24" s="91"/>
      <c r="G24" s="101"/>
      <c r="H24" s="18"/>
      <c r="I24" s="18"/>
      <c r="J24" s="18"/>
      <c r="K24" s="18"/>
      <c r="L24" s="18"/>
      <c r="M24" s="18"/>
      <c r="N24" s="18"/>
    </row>
    <row r="25" spans="1:15" ht="16.5" x14ac:dyDescent="0.25">
      <c r="A25" s="71"/>
      <c r="B25" s="64" t="s">
        <v>2171</v>
      </c>
      <c r="C25" s="102" t="s">
        <v>2185</v>
      </c>
      <c r="D25" s="64"/>
      <c r="E25" s="242">
        <v>43101</v>
      </c>
      <c r="F25" s="64"/>
      <c r="G25" s="103"/>
      <c r="H25" s="18"/>
      <c r="I25" s="18"/>
      <c r="J25" s="18"/>
      <c r="K25" s="18"/>
      <c r="L25" s="18"/>
      <c r="M25" s="18"/>
      <c r="N25" s="18"/>
    </row>
    <row r="26" spans="1:15" ht="17.25" thickBot="1" x14ac:dyDescent="0.3">
      <c r="A26" s="71"/>
      <c r="B26" s="64" t="s">
        <v>2171</v>
      </c>
      <c r="C26" s="110" t="s">
        <v>2186</v>
      </c>
      <c r="D26" s="107"/>
      <c r="E26" s="242">
        <v>43465</v>
      </c>
      <c r="F26" s="107"/>
      <c r="G26" s="109"/>
      <c r="H26" s="18"/>
      <c r="I26" s="18"/>
      <c r="J26" s="18"/>
      <c r="K26" s="18"/>
      <c r="L26" s="18"/>
      <c r="M26" s="18"/>
      <c r="N26" s="18"/>
    </row>
    <row r="27" spans="1:15" ht="17.25" thickBot="1" x14ac:dyDescent="0.3">
      <c r="B27" s="99"/>
      <c r="C27" s="100" t="s">
        <v>2172</v>
      </c>
      <c r="D27" s="91"/>
      <c r="E27" s="111"/>
      <c r="F27" s="91"/>
      <c r="G27" s="101"/>
      <c r="H27" s="18"/>
      <c r="I27" s="18"/>
      <c r="J27" s="18"/>
      <c r="K27" s="18"/>
      <c r="L27" s="18"/>
      <c r="M27" s="18"/>
      <c r="N27" s="18"/>
    </row>
    <row r="28" spans="1:15" ht="16.5" x14ac:dyDescent="0.25">
      <c r="B28" s="64" t="s">
        <v>2172</v>
      </c>
      <c r="C28" s="112" t="s">
        <v>2187</v>
      </c>
      <c r="D28" s="64"/>
      <c r="E28" s="241" t="s">
        <v>1470</v>
      </c>
      <c r="F28" s="64"/>
      <c r="G28" s="103"/>
      <c r="H28" s="18"/>
      <c r="I28" s="18"/>
      <c r="J28" s="18"/>
      <c r="K28" s="18"/>
      <c r="L28" s="18"/>
      <c r="M28" s="18"/>
      <c r="N28" s="18"/>
    </row>
    <row r="29" spans="1:15" ht="16.5" x14ac:dyDescent="0.25">
      <c r="A29" s="71"/>
      <c r="B29" s="64" t="s">
        <v>2172</v>
      </c>
      <c r="C29" s="102" t="s">
        <v>2188</v>
      </c>
      <c r="D29" s="64"/>
      <c r="E29" s="243" t="s">
        <v>2542</v>
      </c>
      <c r="F29" s="64"/>
      <c r="G29" s="103"/>
      <c r="H29" s="18"/>
      <c r="I29" s="18"/>
      <c r="J29" s="18"/>
      <c r="K29" s="18"/>
      <c r="L29" s="18"/>
      <c r="M29" s="18"/>
      <c r="N29" s="18"/>
    </row>
    <row r="30" spans="1:15" ht="16.5" x14ac:dyDescent="0.25">
      <c r="B30" s="64" t="s">
        <v>2172</v>
      </c>
      <c r="C30" s="102" t="s">
        <v>2189</v>
      </c>
      <c r="D30" s="64"/>
      <c r="E30" s="281"/>
      <c r="F30" s="64"/>
      <c r="G30" s="103"/>
      <c r="H30" s="18"/>
      <c r="I30" s="18"/>
      <c r="J30" s="18"/>
      <c r="K30" s="18"/>
      <c r="L30" s="18"/>
      <c r="M30" s="18"/>
      <c r="N30" s="18"/>
    </row>
    <row r="31" spans="1:15" ht="16.5" x14ac:dyDescent="0.25">
      <c r="A31" s="71"/>
      <c r="B31" s="64" t="s">
        <v>2172</v>
      </c>
      <c r="C31" s="102" t="s">
        <v>2190</v>
      </c>
      <c r="D31" s="64"/>
      <c r="E31" s="282"/>
      <c r="F31" s="64"/>
      <c r="G31" s="103"/>
      <c r="H31" s="18"/>
      <c r="I31" s="18"/>
      <c r="J31" s="18"/>
      <c r="K31" s="18"/>
      <c r="L31" s="18"/>
      <c r="M31" s="18"/>
      <c r="N31" s="18"/>
    </row>
    <row r="32" spans="1:15" ht="33" x14ac:dyDescent="0.25">
      <c r="B32" s="64" t="s">
        <v>2172</v>
      </c>
      <c r="C32" s="113" t="s">
        <v>2113</v>
      </c>
      <c r="D32" s="114"/>
      <c r="E32" s="243" t="s">
        <v>2535</v>
      </c>
      <c r="F32" s="114"/>
      <c r="G32" s="115"/>
      <c r="H32" s="18"/>
      <c r="I32" s="18"/>
      <c r="J32" s="18"/>
      <c r="K32" s="18"/>
      <c r="L32" s="18"/>
      <c r="M32" s="18"/>
      <c r="N32" s="18"/>
    </row>
    <row r="33" spans="1:14" ht="16.5" x14ac:dyDescent="0.25">
      <c r="B33" s="64" t="s">
        <v>2172</v>
      </c>
      <c r="C33" s="102" t="s">
        <v>2191</v>
      </c>
      <c r="D33" s="64"/>
      <c r="E33" s="244" t="s">
        <v>2543</v>
      </c>
      <c r="F33" s="64"/>
      <c r="G33" s="116"/>
      <c r="H33" s="18"/>
      <c r="I33" s="18"/>
      <c r="J33" s="18"/>
      <c r="K33" s="18"/>
      <c r="L33" s="18"/>
      <c r="M33" s="18"/>
      <c r="N33" s="18"/>
    </row>
    <row r="34" spans="1:14" ht="16.5" x14ac:dyDescent="0.25">
      <c r="A34" s="71"/>
      <c r="B34" s="64" t="s">
        <v>2172</v>
      </c>
      <c r="C34" s="102" t="s">
        <v>2192</v>
      </c>
      <c r="D34" s="64"/>
      <c r="E34" s="245" t="s">
        <v>2543</v>
      </c>
      <c r="F34" s="64"/>
      <c r="G34" s="116"/>
      <c r="H34" s="18"/>
      <c r="I34" s="18"/>
      <c r="J34" s="18"/>
      <c r="K34" s="18"/>
      <c r="L34" s="18"/>
      <c r="M34" s="18"/>
      <c r="N34" s="18"/>
    </row>
    <row r="35" spans="1:14" ht="16.5" x14ac:dyDescent="0.25">
      <c r="B35" s="64" t="s">
        <v>2172</v>
      </c>
      <c r="C35" s="113" t="s">
        <v>2193</v>
      </c>
      <c r="D35" s="114"/>
      <c r="E35" s="243" t="s">
        <v>2535</v>
      </c>
      <c r="F35" s="117"/>
      <c r="G35" s="118"/>
      <c r="H35" s="18"/>
      <c r="I35" s="18"/>
      <c r="J35" s="18"/>
      <c r="K35" s="18"/>
      <c r="L35" s="18"/>
      <c r="M35" s="18"/>
      <c r="N35" s="18"/>
    </row>
    <row r="36" spans="1:14" ht="16.5" x14ac:dyDescent="0.25">
      <c r="A36" s="71"/>
      <c r="B36" s="64" t="s">
        <v>2172</v>
      </c>
      <c r="C36" s="102" t="s">
        <v>2194</v>
      </c>
      <c r="D36" s="64"/>
      <c r="E36" s="244"/>
      <c r="F36" s="64"/>
      <c r="G36" s="103"/>
      <c r="H36" s="18"/>
      <c r="I36" s="18"/>
      <c r="J36" s="18"/>
      <c r="K36" s="18"/>
      <c r="L36" s="18"/>
      <c r="M36" s="18"/>
      <c r="N36" s="18"/>
    </row>
    <row r="37" spans="1:14" ht="17.25" thickBot="1" x14ac:dyDescent="0.3">
      <c r="A37" s="71"/>
      <c r="B37" s="64" t="s">
        <v>2172</v>
      </c>
      <c r="C37" s="102" t="s">
        <v>2195</v>
      </c>
      <c r="D37" s="119"/>
      <c r="E37" s="246"/>
      <c r="F37" s="107"/>
      <c r="G37" s="120"/>
      <c r="H37" s="121"/>
      <c r="I37" s="121"/>
      <c r="J37" s="18"/>
      <c r="K37" s="18"/>
      <c r="L37" s="18"/>
      <c r="M37" s="18"/>
      <c r="N37" s="18"/>
    </row>
    <row r="38" spans="1:14" ht="15.95" customHeight="1" thickBot="1" x14ac:dyDescent="0.3">
      <c r="A38" s="18"/>
      <c r="C38" s="275" t="s">
        <v>2539</v>
      </c>
      <c r="D38" s="122"/>
      <c r="E38" s="66"/>
      <c r="F38" s="123"/>
      <c r="G38" s="73"/>
      <c r="H38" s="121"/>
      <c r="I38" s="121"/>
    </row>
    <row r="39" spans="1:14" ht="16.5" x14ac:dyDescent="0.25">
      <c r="A39" s="64"/>
      <c r="B39" s="67"/>
      <c r="C39" s="124" t="s">
        <v>2196</v>
      </c>
      <c r="D39" s="125"/>
      <c r="E39" s="247" t="s">
        <v>1490</v>
      </c>
      <c r="F39" s="121"/>
      <c r="G39" s="126"/>
      <c r="H39" s="121"/>
      <c r="I39" s="121"/>
      <c r="J39" s="18"/>
      <c r="K39" s="18"/>
      <c r="L39" s="18"/>
      <c r="M39" s="18"/>
      <c r="N39" s="18"/>
    </row>
    <row r="40" spans="1:14" ht="17.25" thickBot="1" x14ac:dyDescent="0.3">
      <c r="A40" s="18"/>
      <c r="B40" s="64" t="s">
        <v>2173</v>
      </c>
      <c r="C40" s="127" t="s">
        <v>2197</v>
      </c>
      <c r="D40" s="128"/>
      <c r="E40" s="246"/>
      <c r="F40" s="129"/>
      <c r="G40" s="130" t="s">
        <v>2190</v>
      </c>
      <c r="H40" s="121"/>
      <c r="I40" s="121"/>
      <c r="J40" s="18"/>
      <c r="K40" s="18"/>
      <c r="L40" s="18"/>
      <c r="M40" s="18"/>
      <c r="N40" s="18"/>
    </row>
    <row r="41" spans="1:14" ht="18" customHeight="1" thickBot="1" x14ac:dyDescent="0.3">
      <c r="A41" s="71"/>
      <c r="B41" s="64" t="s">
        <v>2173</v>
      </c>
      <c r="C41" s="100" t="s">
        <v>2173</v>
      </c>
      <c r="D41" s="91"/>
      <c r="E41" s="131"/>
      <c r="F41" s="91"/>
      <c r="G41" s="131"/>
      <c r="H41" s="18"/>
      <c r="I41" s="18"/>
    </row>
    <row r="42" spans="1:14" ht="15.6" customHeight="1" x14ac:dyDescent="0.25">
      <c r="B42" s="64" t="s">
        <v>2173</v>
      </c>
      <c r="C42" s="104" t="s">
        <v>2198</v>
      </c>
      <c r="D42" s="64"/>
      <c r="E42" s="105"/>
      <c r="F42" s="64"/>
      <c r="G42" s="64"/>
      <c r="H42" s="18"/>
      <c r="I42" s="18"/>
    </row>
    <row r="43" spans="1:14" ht="115.5" x14ac:dyDescent="0.25">
      <c r="A43" s="71"/>
      <c r="B43" s="64" t="s">
        <v>2173</v>
      </c>
      <c r="C43" s="132" t="s">
        <v>1489</v>
      </c>
      <c r="D43" s="64"/>
      <c r="E43" s="243" t="s">
        <v>1470</v>
      </c>
      <c r="F43" s="64"/>
      <c r="G43" s="340" t="s">
        <v>2694</v>
      </c>
      <c r="H43" s="121"/>
      <c r="I43" s="121"/>
      <c r="J43" s="18"/>
      <c r="K43" s="18"/>
    </row>
    <row r="44" spans="1:14" ht="16.5" customHeight="1" x14ac:dyDescent="0.25">
      <c r="A44" s="71"/>
      <c r="B44" s="64" t="s">
        <v>2173</v>
      </c>
      <c r="C44" s="132" t="s">
        <v>1495</v>
      </c>
      <c r="D44" s="64"/>
      <c r="E44" s="243" t="s">
        <v>1502</v>
      </c>
      <c r="F44" s="64"/>
      <c r="G44" s="116"/>
      <c r="H44" s="121"/>
      <c r="I44" s="121"/>
      <c r="J44" s="18"/>
      <c r="K44" s="18"/>
    </row>
    <row r="45" spans="1:14" ht="15.6" customHeight="1" x14ac:dyDescent="0.25">
      <c r="B45" s="64" t="s">
        <v>2173</v>
      </c>
      <c r="C45" s="132" t="s">
        <v>2199</v>
      </c>
      <c r="D45" s="64"/>
      <c r="E45" s="243" t="s">
        <v>1470</v>
      </c>
      <c r="F45" s="64"/>
      <c r="G45" s="116"/>
      <c r="H45" s="121"/>
      <c r="I45" s="121"/>
      <c r="J45" s="18"/>
      <c r="K45" s="18"/>
    </row>
    <row r="46" spans="1:14" ht="18" customHeight="1" x14ac:dyDescent="0.25">
      <c r="B46" s="64" t="s">
        <v>2173</v>
      </c>
      <c r="C46" s="132" t="s">
        <v>2114</v>
      </c>
      <c r="D46" s="64"/>
      <c r="E46" s="243" t="s">
        <v>1502</v>
      </c>
      <c r="F46" s="64"/>
      <c r="G46" s="116"/>
      <c r="H46" s="18"/>
    </row>
    <row r="47" spans="1:14" ht="16.5" x14ac:dyDescent="0.25">
      <c r="B47" s="64" t="s">
        <v>2173</v>
      </c>
      <c r="C47" s="133" t="s">
        <v>2200</v>
      </c>
      <c r="D47" s="64"/>
      <c r="E47" s="243"/>
      <c r="F47" s="64"/>
      <c r="G47" s="116"/>
      <c r="H47" s="18"/>
    </row>
    <row r="48" spans="1:14" ht="16.5" x14ac:dyDescent="0.25">
      <c r="B48" s="64" t="s">
        <v>2173</v>
      </c>
      <c r="C48" s="132" t="s">
        <v>2111</v>
      </c>
      <c r="D48" s="64"/>
      <c r="E48" s="243">
        <v>10</v>
      </c>
      <c r="F48" s="64"/>
      <c r="G48" s="116" t="s">
        <v>2693</v>
      </c>
      <c r="H48" s="121"/>
      <c r="I48" s="121"/>
      <c r="J48" s="18"/>
      <c r="K48" s="18"/>
    </row>
    <row r="49" spans="1:15" ht="16.5" x14ac:dyDescent="0.25">
      <c r="B49" s="64" t="s">
        <v>2173</v>
      </c>
      <c r="C49" s="132" t="s">
        <v>2112</v>
      </c>
      <c r="D49" s="134"/>
      <c r="E49" s="243">
        <v>25</v>
      </c>
      <c r="F49" s="64"/>
      <c r="G49" s="135" t="s">
        <v>2693</v>
      </c>
      <c r="H49" s="121"/>
      <c r="I49" s="121"/>
      <c r="J49" s="18"/>
      <c r="K49" s="18"/>
    </row>
    <row r="50" spans="1:15" ht="16.5" x14ac:dyDescent="0.25">
      <c r="B50" s="64" t="s">
        <v>2173</v>
      </c>
      <c r="C50" s="136" t="s">
        <v>2219</v>
      </c>
      <c r="D50" s="64"/>
      <c r="E50" s="248" t="s">
        <v>1771</v>
      </c>
      <c r="F50" s="114"/>
      <c r="G50" s="116"/>
      <c r="H50" s="121"/>
      <c r="I50" s="121"/>
      <c r="J50" s="18"/>
      <c r="K50" s="18"/>
    </row>
    <row r="51" spans="1:15" ht="16.5" x14ac:dyDescent="0.25">
      <c r="B51" s="64" t="s">
        <v>2173</v>
      </c>
      <c r="C51" s="137" t="s">
        <v>2201</v>
      </c>
      <c r="D51" s="64"/>
      <c r="E51" s="249">
        <v>9015.68</v>
      </c>
      <c r="F51" s="64"/>
      <c r="G51" s="116"/>
      <c r="H51" s="121"/>
      <c r="I51" s="121"/>
      <c r="J51" s="18"/>
      <c r="K51" s="18"/>
    </row>
    <row r="52" spans="1:15" ht="16.5" x14ac:dyDescent="0.25">
      <c r="B52" s="64" t="s">
        <v>2173</v>
      </c>
      <c r="C52" s="138" t="s">
        <v>2110</v>
      </c>
      <c r="D52" s="139"/>
      <c r="E52" s="339" t="s">
        <v>2692</v>
      </c>
      <c r="F52" s="139"/>
      <c r="G52" s="116"/>
      <c r="H52" s="121"/>
      <c r="I52" s="121"/>
      <c r="J52" s="18"/>
      <c r="K52" s="18"/>
    </row>
    <row r="53" spans="1:15" s="93" customFormat="1" ht="25.5" customHeight="1" x14ac:dyDescent="0.25">
      <c r="A53" s="17"/>
      <c r="B53" s="64" t="s">
        <v>2173</v>
      </c>
      <c r="C53" s="140" t="s">
        <v>2220</v>
      </c>
      <c r="D53" s="64"/>
      <c r="E53" s="141"/>
      <c r="F53" s="64"/>
      <c r="G53" s="115"/>
      <c r="H53" s="18"/>
      <c r="I53" s="17"/>
    </row>
    <row r="54" spans="1:15" ht="15.6" customHeight="1" x14ac:dyDescent="0.25">
      <c r="B54" s="64" t="s">
        <v>2173</v>
      </c>
      <c r="C54" s="132" t="s">
        <v>2202</v>
      </c>
      <c r="D54" s="64"/>
      <c r="E54" s="243" t="s">
        <v>1470</v>
      </c>
      <c r="F54" s="64"/>
      <c r="G54" s="116"/>
      <c r="H54" s="18"/>
    </row>
    <row r="55" spans="1:15" s="71" customFormat="1" ht="16.5" x14ac:dyDescent="0.25">
      <c r="A55" s="17"/>
      <c r="B55" s="64"/>
      <c r="C55" s="132" t="s">
        <v>2203</v>
      </c>
      <c r="D55" s="64"/>
      <c r="E55" s="243" t="s">
        <v>1470</v>
      </c>
      <c r="F55" s="64"/>
      <c r="G55" s="116"/>
      <c r="H55" s="18"/>
      <c r="I55" s="17"/>
    </row>
    <row r="56" spans="1:15" s="71" customFormat="1" ht="15.6" customHeight="1" x14ac:dyDescent="0.25">
      <c r="A56" s="17"/>
      <c r="B56" s="64"/>
      <c r="C56" s="132" t="s">
        <v>2204</v>
      </c>
      <c r="D56" s="64"/>
      <c r="E56" s="243" t="s">
        <v>1470</v>
      </c>
      <c r="F56" s="64"/>
      <c r="G56" s="116"/>
      <c r="H56" s="94"/>
      <c r="I56" s="93"/>
    </row>
    <row r="57" spans="1:15" ht="17.25" thickBot="1" x14ac:dyDescent="0.3">
      <c r="B57" s="64"/>
      <c r="C57" s="142" t="s">
        <v>2205</v>
      </c>
      <c r="D57" s="107"/>
      <c r="E57" s="243" t="s">
        <v>1470</v>
      </c>
      <c r="F57" s="107"/>
      <c r="G57" s="143"/>
      <c r="H57" s="18"/>
    </row>
    <row r="58" spans="1:15" ht="17.25" thickBot="1" x14ac:dyDescent="0.3">
      <c r="B58" s="64"/>
      <c r="C58" s="144" t="s">
        <v>2206</v>
      </c>
      <c r="D58" s="145"/>
      <c r="E58" s="146">
        <f>SUM(E59:E62)</f>
        <v>0.99999999999999989</v>
      </c>
      <c r="F58" s="145"/>
      <c r="G58" s="145"/>
      <c r="H58" s="64"/>
      <c r="I58" s="71"/>
    </row>
    <row r="59" spans="1:15" ht="16.5" x14ac:dyDescent="0.25">
      <c r="B59" s="64"/>
      <c r="C59" s="102" t="s">
        <v>2207</v>
      </c>
      <c r="D59" s="64"/>
      <c r="E59" s="147">
        <f>COUNTIF('Partie 2 - Liste de pointage'!$D:$D,Listes!$K$4)/SUM(COUNTIF('Partie 2 - Liste de pointage'!$D:$D,"*Rapportage ITIE ou divulgation systématique?*"),COUNTIF('Partie 2 - Liste de pointage'!$D:$D,Listes!$K$4),COUNTIF('Partie 2 - Liste de pointage'!$D:$D,Listes!$K$5),COUNTIF('Partie 2 - Liste de pointage'!$D:$D,Listes!$K$6),COUNTIF('Partie 2 - Liste de pointage'!$D:$D,Listes!$K$7))</f>
        <v>0.12727272727272726</v>
      </c>
      <c r="F59" s="64"/>
      <c r="G59" s="148" t="s">
        <v>2208</v>
      </c>
      <c r="H59" s="64"/>
      <c r="I59" s="71"/>
      <c r="K59" s="149"/>
    </row>
    <row r="60" spans="1:15" s="71" customFormat="1" ht="16.5" x14ac:dyDescent="0.25">
      <c r="B60" s="99"/>
      <c r="C60" s="102" t="s">
        <v>2209</v>
      </c>
      <c r="D60" s="64"/>
      <c r="E60" s="147">
        <f>COUNTIF('Partie 2 - Liste de pointage'!$D:$D,Listes!$K$5)/SUM(COUNTIF('Partie 2 - Liste de pointage'!$D:$D,"*Rapportage ITIE ou divulgation systématique?*"),COUNTIF('Partie 2 - Liste de pointage'!$D:$D,Listes!$K$4),COUNTIF('Partie 2 - Liste de pointage'!$D:$D,Listes!$K$5),COUNTIF('Partie 2 - Liste de pointage'!$D:$D,Listes!$K$6),COUNTIF('Partie 2 - Liste de pointage'!$D:$D,Listes!$K$7))</f>
        <v>0.72727272727272729</v>
      </c>
      <c r="F60" s="64"/>
      <c r="G60" s="148" t="s">
        <v>2208</v>
      </c>
      <c r="H60" s="18"/>
      <c r="I60" s="17"/>
      <c r="K60" s="149"/>
    </row>
    <row r="61" spans="1:15" s="71" customFormat="1" ht="16.5" x14ac:dyDescent="0.25">
      <c r="A61" s="17"/>
      <c r="B61" s="64" t="s">
        <v>2174</v>
      </c>
      <c r="C61" s="102" t="s">
        <v>1497</v>
      </c>
      <c r="D61" s="64"/>
      <c r="E61" s="147">
        <f>COUNTIF('Partie 2 - Liste de pointage'!$D:$D,Listes!$K$6)/SUM(COUNTIF('Partie 2 - Liste de pointage'!$D:$D,"*Rapportage ITIE ou divulgation systématique?*"),COUNTIF('Partie 2 - Liste de pointage'!$D:$D,Listes!$K$4),COUNTIF('Partie 2 - Liste de pointage'!$D:$D,Listes!$K$5),COUNTIF('Partie 2 - Liste de pointage'!$D:$D,Listes!$K$6),COUNTIF('Partie 2 - Liste de pointage'!$D:$D,Listes!$K$7))</f>
        <v>0.12727272727272726</v>
      </c>
      <c r="F61" s="64"/>
      <c r="G61" s="148" t="s">
        <v>2208</v>
      </c>
      <c r="H61" s="18"/>
      <c r="I61" s="17"/>
      <c r="K61" s="149"/>
    </row>
    <row r="62" spans="1:15" ht="15" customHeight="1" thickBot="1" x14ac:dyDescent="0.3">
      <c r="B62" s="64" t="s">
        <v>2174</v>
      </c>
      <c r="C62" s="102" t="s">
        <v>2210</v>
      </c>
      <c r="D62" s="64"/>
      <c r="E62" s="147">
        <f>COUNTIF('Partie 2 - Liste de pointage'!$D:$D,Listes!$K$7)/SUM(COUNTIF('Partie 2 - Liste de pointage'!$D:$D,"*Rapportage ITIE ou divulgation systématique?*"),COUNTIF('Partie 2 - Liste de pointage'!$D:$D,Listes!$K$4),COUNTIF('Partie 2 - Liste de pointage'!$D:$D,Listes!$K$5),COUNTIF('Partie 2 - Liste de pointage'!$D:$D,Listes!$K$6),COUNTIF('Partie 2 - Liste de pointage'!$D:$D,Listes!$K$7))</f>
        <v>1.8181818181818181E-2</v>
      </c>
      <c r="F62" s="64"/>
      <c r="G62" s="148" t="s">
        <v>2208</v>
      </c>
      <c r="H62" s="18"/>
      <c r="K62" s="149"/>
    </row>
    <row r="63" spans="1:15" ht="17.25" thickBot="1" x14ac:dyDescent="0.3">
      <c r="B63" s="64" t="s">
        <v>2174</v>
      </c>
      <c r="C63" s="150" t="s">
        <v>2211</v>
      </c>
      <c r="D63" s="151"/>
      <c r="E63" s="152"/>
      <c r="F63" s="151"/>
      <c r="G63" s="151"/>
      <c r="H63" s="64"/>
      <c r="I63" s="71"/>
      <c r="O63" s="71"/>
    </row>
    <row r="64" spans="1:15" s="71" customFormat="1" ht="16.5" x14ac:dyDescent="0.25">
      <c r="A64" s="17"/>
      <c r="B64" s="64" t="s">
        <v>2174</v>
      </c>
      <c r="C64" s="102" t="s">
        <v>2212</v>
      </c>
      <c r="D64" s="64"/>
      <c r="E64" s="241" t="s">
        <v>2691</v>
      </c>
      <c r="F64" s="64"/>
      <c r="G64" s="103"/>
      <c r="H64" s="64"/>
    </row>
    <row r="65" spans="1:9" ht="16.5" x14ac:dyDescent="0.25">
      <c r="B65" s="18"/>
      <c r="C65" s="102" t="s">
        <v>2213</v>
      </c>
      <c r="D65" s="64"/>
      <c r="E65" s="241" t="s">
        <v>2542</v>
      </c>
      <c r="F65" s="64"/>
      <c r="G65" s="103"/>
      <c r="H65" s="18"/>
    </row>
    <row r="66" spans="1:9" ht="12.75" customHeight="1" x14ac:dyDescent="0.25">
      <c r="B66" s="18"/>
      <c r="C66" s="102" t="s">
        <v>2214</v>
      </c>
      <c r="D66" s="64"/>
      <c r="E66" s="283" t="s">
        <v>2544</v>
      </c>
      <c r="F66" s="64"/>
      <c r="G66" s="103"/>
      <c r="H66" s="18"/>
    </row>
    <row r="67" spans="1:9" ht="18.75" customHeight="1" thickBot="1" x14ac:dyDescent="0.3">
      <c r="B67" s="18"/>
      <c r="C67" s="153"/>
      <c r="D67" s="107"/>
      <c r="E67" s="108"/>
      <c r="F67" s="107"/>
      <c r="G67" s="119"/>
      <c r="H67" s="64"/>
      <c r="I67" s="71"/>
    </row>
    <row r="68" spans="1:9" s="71" customFormat="1" ht="17.25" customHeight="1" x14ac:dyDescent="0.25">
      <c r="A68" s="17"/>
      <c r="B68" s="17"/>
      <c r="C68" s="49"/>
      <c r="D68" s="49"/>
      <c r="E68" s="49"/>
      <c r="F68" s="49"/>
      <c r="G68" s="18"/>
      <c r="H68" s="18"/>
      <c r="I68" s="17"/>
    </row>
    <row r="69" spans="1:9" ht="17.25" hidden="1" customHeight="1" thickBot="1" x14ac:dyDescent="0.35">
      <c r="B69" s="18"/>
      <c r="C69" s="356" t="s">
        <v>2165</v>
      </c>
      <c r="D69" s="356"/>
      <c r="E69" s="356"/>
      <c r="F69" s="356"/>
      <c r="G69" s="356"/>
      <c r="H69" s="18"/>
    </row>
    <row r="70" spans="1:9" ht="24" hidden="1" customHeight="1" thickBot="1" x14ac:dyDescent="0.35">
      <c r="B70" s="18"/>
      <c r="C70" s="357" t="s">
        <v>2166</v>
      </c>
      <c r="D70" s="357"/>
      <c r="E70" s="357"/>
      <c r="F70" s="357"/>
      <c r="G70" s="357"/>
      <c r="H70" s="18"/>
    </row>
    <row r="71" spans="1:9" ht="19.5" hidden="1" customHeight="1" thickBot="1" x14ac:dyDescent="0.35">
      <c r="C71" s="356" t="s">
        <v>2167</v>
      </c>
      <c r="D71" s="356"/>
      <c r="E71" s="356"/>
      <c r="F71" s="356"/>
      <c r="G71" s="356"/>
    </row>
    <row r="72" spans="1:9" ht="18.75" hidden="1" customHeight="1" thickBot="1" x14ac:dyDescent="0.35">
      <c r="C72" s="350" t="s">
        <v>2168</v>
      </c>
      <c r="D72" s="350"/>
      <c r="E72" s="350"/>
      <c r="F72" s="350"/>
      <c r="G72" s="350"/>
    </row>
    <row r="73" spans="1:9" ht="17.25" thickBot="1" x14ac:dyDescent="0.3">
      <c r="B73" s="64" t="s">
        <v>2173</v>
      </c>
      <c r="C73" s="62"/>
      <c r="D73" s="62"/>
      <c r="E73" s="62"/>
      <c r="F73" s="62"/>
      <c r="G73" s="63"/>
      <c r="H73" s="64"/>
      <c r="I73" s="71"/>
    </row>
    <row r="74" spans="1:9" s="71" customFormat="1" ht="16.5" x14ac:dyDescent="0.25">
      <c r="B74" s="64" t="s">
        <v>2173</v>
      </c>
      <c r="C74" s="351" t="s">
        <v>2221</v>
      </c>
      <c r="D74" s="351"/>
      <c r="E74" s="351"/>
      <c r="F74" s="17"/>
      <c r="G74" s="18"/>
      <c r="H74" s="64"/>
    </row>
    <row r="75" spans="1:9" s="71" customFormat="1" ht="16.5" x14ac:dyDescent="0.25">
      <c r="B75" s="64" t="s">
        <v>2173</v>
      </c>
      <c r="C75" s="352" t="s">
        <v>2377</v>
      </c>
      <c r="D75" s="352"/>
      <c r="E75" s="352"/>
      <c r="F75" s="17"/>
      <c r="G75" s="17"/>
      <c r="H75" s="64"/>
    </row>
    <row r="76" spans="1:9" ht="16.5" x14ac:dyDescent="0.25">
      <c r="B76" s="64" t="s">
        <v>2173</v>
      </c>
      <c r="C76" s="65"/>
      <c r="D76" s="64"/>
      <c r="E76" s="66"/>
      <c r="F76" s="64"/>
      <c r="G76" s="64"/>
      <c r="H76" s="18"/>
    </row>
    <row r="77" spans="1:9" s="71" customFormat="1" ht="16.5" x14ac:dyDescent="0.25">
      <c r="B77" s="64" t="s">
        <v>2173</v>
      </c>
      <c r="C77" s="74"/>
      <c r="D77" s="64"/>
      <c r="E77" s="66"/>
      <c r="F77" s="64"/>
      <c r="G77" s="64"/>
      <c r="H77" s="64"/>
    </row>
    <row r="78" spans="1:9" s="71" customFormat="1" ht="16.5" x14ac:dyDescent="0.25">
      <c r="B78" s="64" t="s">
        <v>2173</v>
      </c>
      <c r="C78" s="74"/>
      <c r="D78" s="64"/>
      <c r="E78" s="66"/>
      <c r="F78" s="64"/>
      <c r="G78" s="64"/>
      <c r="H78" s="64"/>
    </row>
    <row r="79" spans="1:9" ht="16.5" x14ac:dyDescent="0.25">
      <c r="B79" s="64" t="s">
        <v>2173</v>
      </c>
      <c r="C79" s="74"/>
      <c r="D79" s="64"/>
      <c r="E79" s="66"/>
      <c r="F79" s="64"/>
      <c r="G79" s="64"/>
      <c r="H79" s="18"/>
    </row>
    <row r="80" spans="1:9" ht="16.5" x14ac:dyDescent="0.25">
      <c r="B80" s="64" t="s">
        <v>2173</v>
      </c>
      <c r="C80" s="74"/>
      <c r="D80" s="64"/>
      <c r="E80" s="66"/>
      <c r="F80" s="64"/>
      <c r="G80" s="64"/>
      <c r="H80" s="64"/>
      <c r="I80" s="71"/>
    </row>
    <row r="81" spans="2:9" ht="16.5" x14ac:dyDescent="0.25">
      <c r="B81" s="64" t="s">
        <v>2173</v>
      </c>
      <c r="C81" s="75"/>
      <c r="D81" s="64"/>
      <c r="E81" s="66"/>
      <c r="F81" s="64"/>
      <c r="G81" s="64"/>
      <c r="H81" s="64"/>
      <c r="I81" s="71"/>
    </row>
    <row r="82" spans="2:9" ht="16.5" x14ac:dyDescent="0.25">
      <c r="B82" s="64" t="s">
        <v>2173</v>
      </c>
      <c r="C82" s="74"/>
      <c r="D82" s="64"/>
      <c r="E82" s="66"/>
      <c r="F82" s="64"/>
      <c r="G82" s="64"/>
      <c r="H82" s="18"/>
    </row>
    <row r="83" spans="2:9" ht="16.5" x14ac:dyDescent="0.25">
      <c r="B83" s="64" t="s">
        <v>2173</v>
      </c>
      <c r="C83" s="74"/>
      <c r="D83" s="64"/>
      <c r="E83" s="66"/>
      <c r="F83" s="64"/>
      <c r="G83" s="64"/>
      <c r="H83" s="18"/>
    </row>
    <row r="84" spans="2:9" ht="16.5" x14ac:dyDescent="0.25">
      <c r="B84" s="64" t="s">
        <v>2173</v>
      </c>
      <c r="C84" s="76"/>
      <c r="D84" s="64"/>
      <c r="E84" s="66"/>
      <c r="F84" s="64"/>
      <c r="G84" s="64"/>
      <c r="H84" s="18"/>
    </row>
    <row r="85" spans="2:9" ht="16.5" x14ac:dyDescent="0.25">
      <c r="B85" s="64" t="s">
        <v>2173</v>
      </c>
      <c r="C85" s="74"/>
      <c r="D85" s="64"/>
      <c r="E85" s="77"/>
      <c r="F85" s="64"/>
      <c r="G85" s="64"/>
      <c r="H85" s="18"/>
    </row>
    <row r="86" spans="2:9" ht="16.5" x14ac:dyDescent="0.25">
      <c r="B86" s="64" t="s">
        <v>2173</v>
      </c>
      <c r="C86" s="78"/>
      <c r="D86" s="64"/>
      <c r="E86" s="66"/>
      <c r="F86" s="64"/>
      <c r="G86" s="64"/>
      <c r="H86" s="18"/>
    </row>
    <row r="87" spans="2:9" ht="16.5" x14ac:dyDescent="0.25">
      <c r="B87" s="64" t="s">
        <v>2173</v>
      </c>
      <c r="C87" s="74"/>
      <c r="D87" s="64"/>
      <c r="E87" s="66"/>
      <c r="F87" s="64"/>
      <c r="G87" s="64"/>
      <c r="H87" s="18"/>
    </row>
    <row r="88" spans="2:9" ht="16.5" x14ac:dyDescent="0.25">
      <c r="B88" s="64"/>
      <c r="C88" s="74"/>
      <c r="D88" s="64"/>
      <c r="E88" s="66"/>
      <c r="F88" s="64"/>
      <c r="G88" s="64"/>
      <c r="H88" s="18"/>
    </row>
    <row r="89" spans="2:9" ht="16.5" x14ac:dyDescent="0.25">
      <c r="B89" s="64"/>
      <c r="C89" s="74"/>
      <c r="D89" s="64"/>
      <c r="E89" s="66"/>
      <c r="F89" s="64"/>
      <c r="G89" s="64"/>
      <c r="H89" s="18"/>
    </row>
    <row r="90" spans="2:9" ht="16.5" x14ac:dyDescent="0.25">
      <c r="B90" s="64"/>
      <c r="C90" s="74"/>
      <c r="D90" s="64"/>
      <c r="E90" s="66"/>
      <c r="F90" s="64"/>
      <c r="G90" s="64"/>
      <c r="H90" s="18"/>
    </row>
    <row r="91" spans="2:9" ht="16.5" x14ac:dyDescent="0.25">
      <c r="B91" s="64"/>
      <c r="C91" s="67"/>
      <c r="D91" s="79"/>
      <c r="E91" s="80"/>
      <c r="F91" s="79"/>
      <c r="G91" s="79"/>
      <c r="H91" s="18"/>
    </row>
    <row r="92" spans="2:9" ht="16.5" x14ac:dyDescent="0.25">
      <c r="B92" s="64"/>
      <c r="C92" s="69"/>
      <c r="D92" s="64"/>
      <c r="E92" s="81"/>
      <c r="F92" s="64"/>
      <c r="G92" s="64"/>
      <c r="H92" s="18"/>
    </row>
    <row r="93" spans="2:9" s="71" customFormat="1" ht="16.5" x14ac:dyDescent="0.25">
      <c r="B93" s="67"/>
      <c r="C93" s="69"/>
      <c r="D93" s="64"/>
      <c r="E93" s="81"/>
      <c r="F93" s="64"/>
      <c r="G93" s="64"/>
      <c r="H93" s="18"/>
      <c r="I93" s="17"/>
    </row>
    <row r="94" spans="2:9" ht="16.5" x14ac:dyDescent="0.25">
      <c r="B94" s="64" t="s">
        <v>2174</v>
      </c>
      <c r="C94" s="69"/>
      <c r="D94" s="64"/>
      <c r="E94" s="81"/>
      <c r="F94" s="64"/>
      <c r="G94" s="64"/>
      <c r="H94" s="18"/>
    </row>
    <row r="95" spans="2:9" ht="16.5" x14ac:dyDescent="0.25">
      <c r="B95" s="64" t="s">
        <v>2174</v>
      </c>
      <c r="C95" s="69"/>
      <c r="D95" s="64"/>
      <c r="E95" s="81"/>
      <c r="F95" s="64"/>
      <c r="G95" s="64"/>
      <c r="H95" s="18"/>
    </row>
    <row r="96" spans="2:9" ht="16.5" x14ac:dyDescent="0.25">
      <c r="B96" s="64" t="s">
        <v>2174</v>
      </c>
      <c r="C96" s="67"/>
      <c r="D96" s="79"/>
      <c r="E96" s="80"/>
      <c r="F96" s="79"/>
      <c r="G96" s="79"/>
      <c r="H96" s="64"/>
      <c r="I96" s="71"/>
    </row>
    <row r="97" spans="2:8" ht="16.5" x14ac:dyDescent="0.25">
      <c r="B97" s="64" t="s">
        <v>2174</v>
      </c>
      <c r="C97" s="69"/>
      <c r="D97" s="64"/>
      <c r="E97" s="66"/>
      <c r="F97" s="64"/>
      <c r="G97" s="64"/>
      <c r="H97" s="18"/>
    </row>
    <row r="98" spans="2:8" ht="16.5" x14ac:dyDescent="0.25">
      <c r="B98" s="18"/>
      <c r="C98" s="69"/>
      <c r="D98" s="64"/>
      <c r="E98" s="66"/>
      <c r="F98" s="64"/>
      <c r="G98" s="64"/>
      <c r="H98" s="18"/>
    </row>
    <row r="99" spans="2:8" ht="16.5" x14ac:dyDescent="0.25">
      <c r="B99" s="18"/>
      <c r="C99" s="69"/>
      <c r="D99" s="64"/>
      <c r="E99" s="66"/>
      <c r="F99" s="64"/>
      <c r="G99" s="64"/>
      <c r="H99" s="18"/>
    </row>
    <row r="100" spans="2:8" ht="16.5" x14ac:dyDescent="0.25">
      <c r="B100" s="18"/>
      <c r="C100" s="66"/>
      <c r="D100" s="64"/>
      <c r="E100" s="66"/>
      <c r="F100" s="64"/>
      <c r="G100" s="64"/>
      <c r="H100" s="18"/>
    </row>
    <row r="101" spans="2:8" ht="15" customHeight="1" x14ac:dyDescent="0.25">
      <c r="B101" s="18"/>
      <c r="C101" s="49"/>
      <c r="D101" s="49"/>
      <c r="E101" s="49"/>
      <c r="F101" s="49"/>
      <c r="G101" s="18"/>
      <c r="H101" s="18"/>
    </row>
    <row r="102" spans="2:8" ht="15" customHeight="1" x14ac:dyDescent="0.25">
      <c r="C102" s="18"/>
      <c r="D102" s="18"/>
      <c r="E102" s="18"/>
      <c r="F102" s="18"/>
      <c r="G102" s="18"/>
      <c r="H102" s="18"/>
    </row>
    <row r="103" spans="2:8" ht="16.5" x14ac:dyDescent="0.25">
      <c r="C103" s="367"/>
      <c r="D103" s="367"/>
      <c r="E103" s="367"/>
      <c r="F103" s="367"/>
      <c r="G103" s="367"/>
      <c r="H103" s="18"/>
    </row>
    <row r="104" spans="2:8" ht="16.5" x14ac:dyDescent="0.25">
      <c r="C104" s="367"/>
      <c r="D104" s="367"/>
      <c r="E104" s="367"/>
      <c r="F104" s="367"/>
      <c r="G104" s="367"/>
      <c r="H104" s="18"/>
    </row>
    <row r="105" spans="2:8" ht="18.75" customHeight="1" x14ac:dyDescent="0.25">
      <c r="C105" s="367"/>
      <c r="D105" s="367"/>
      <c r="E105" s="367"/>
      <c r="F105" s="367"/>
      <c r="G105" s="367"/>
    </row>
    <row r="106" spans="2:8" ht="16.5" x14ac:dyDescent="0.25">
      <c r="C106" s="367"/>
      <c r="D106" s="367"/>
      <c r="E106" s="367"/>
      <c r="F106" s="367"/>
      <c r="G106" s="367"/>
    </row>
    <row r="107" spans="2:8" ht="16.5" x14ac:dyDescent="0.25">
      <c r="C107" s="49"/>
      <c r="D107" s="49"/>
      <c r="E107" s="49"/>
      <c r="F107" s="49"/>
      <c r="G107" s="18"/>
    </row>
    <row r="108" spans="2:8" ht="16.5" x14ac:dyDescent="0.25">
      <c r="C108" s="366"/>
      <c r="D108" s="366"/>
      <c r="E108" s="366"/>
      <c r="F108" s="18"/>
      <c r="G108" s="18"/>
    </row>
    <row r="109" spans="2:8" ht="16.5" x14ac:dyDescent="0.25">
      <c r="C109" s="366"/>
      <c r="D109" s="366"/>
      <c r="E109" s="366"/>
      <c r="F109" s="18"/>
      <c r="G109" s="18"/>
    </row>
    <row r="110" spans="2:8" ht="16.5" x14ac:dyDescent="0.25">
      <c r="C110" s="18"/>
      <c r="D110" s="18"/>
      <c r="E110" s="18"/>
      <c r="F110" s="18"/>
      <c r="G110" s="18"/>
    </row>
    <row r="111" spans="2:8" ht="16.5" x14ac:dyDescent="0.25"/>
    <row r="112" spans="2:8"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row r="123" ht="16.5" x14ac:dyDescent="0.25"/>
    <row r="124" ht="16.5" x14ac:dyDescent="0.25"/>
    <row r="125" ht="16.5" x14ac:dyDescent="0.25"/>
    <row r="126" ht="16.5" x14ac:dyDescent="0.25"/>
  </sheetData>
  <sheetProtection selectLockedCells="1"/>
  <dataConsolidate/>
  <mergeCells count="16">
    <mergeCell ref="C10:E10"/>
    <mergeCell ref="C11:E11"/>
    <mergeCell ref="C12:F12"/>
    <mergeCell ref="G10:G13"/>
    <mergeCell ref="C109:E109"/>
    <mergeCell ref="C103:G103"/>
    <mergeCell ref="C104:G104"/>
    <mergeCell ref="C105:G105"/>
    <mergeCell ref="C106:G106"/>
    <mergeCell ref="C108:E108"/>
    <mergeCell ref="C75:E75"/>
    <mergeCell ref="C69:G69"/>
    <mergeCell ref="C70:G70"/>
    <mergeCell ref="C71:G71"/>
    <mergeCell ref="C72:G72"/>
    <mergeCell ref="C74:E74"/>
  </mergeCells>
  <dataValidations xWindow="1029" yWindow="583" count="22">
    <dataValidation allowBlank="1" showInputMessage="1" showErrorMessage="1" promptTitle="URL" prompt="Veuillez insérer l'URL directe vers le document de référence" sqref="G37:G40 E40 E37" xr:uid="{E079451B-F0E4-4AD3-9941-BD41CD0AABAD}"/>
    <dataValidation type="whole" operator="greaterThanOrEqual" allowBlank="1" showInputMessage="1" showErrorMessage="1" errorTitle="Nombre" error="Veuillez saisir uniquement des chiffres dans cette cellule. _x000a__x000a_Si des informations supplémentaires sont appropriées, veuillez les inclure dans les colonnes appropriées à droite." sqref="E48:E49" xr:uid="{9A0805BF-02A1-4F4E-A116-0CA1CECF2F4E}">
      <formula1>1</formula1>
    </dataValidation>
    <dataValidation type="list" allowBlank="1" showInputMessage="1" showErrorMessage="1" errorTitle="Saisie erronée" error="Veuillez choisir parmi les suivants:_x000a_Oui_x000a_Non_x000a_En Partie_x000a_Sans objet_x000a_" promptTitle="Choisissez parmi les suivants" prompt="Oui_x000a_Non_x000a_En Partie_x000a_Sans objet" sqref="E54:E57 E35 E32 E28 E43:E46" xr:uid="{CE425872-3722-4945-9BB9-D513A7D33416}">
      <formula1>Simple_options_list</formula1>
    </dataValidation>
    <dataValidation type="decimal" errorStyle="warning"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aux de change/conversion" prompt="Saisir ici le taux de change  d’1 USD dans la devise indiquée ci-dessus._x000a__x000a_Si des informations supplémentaires sont pertinentes, veuillez les noter dans la section commentaires" sqref="E51" xr:uid="{204367ED-FF72-4CE6-B669-BA931B6B6E1D}">
      <formula1>0</formula1>
      <formula2>9999999999999990000</formula2>
    </dataValidation>
    <dataValidation type="whole" allowBlank="1" showInputMessage="1" showErrorMessage="1" errorTitle="Veuillez ne pas remplir" error="Veuillez ne pas remplir manuellement ces celulles" sqref="E59:E62" xr:uid="{BEBC058E-8F61-4C4D-B11D-46041E0B391F}">
      <formula1>10000</formula1>
      <formula2>50000</formula2>
    </dataValidation>
    <dataValidation type="decimal" allowBlank="1" showInputMessage="1" showErrorMessage="1" errorTitle="Veuillez ne pas modifier" sqref="E8:G8" xr:uid="{7976E308-631D-47E9-AC6A-05B221BD22C0}">
      <formula1>10000</formula1>
      <formula2>50000</formula2>
    </dataValidation>
    <dataValidation type="decimal" allowBlank="1" showInputMessage="1" showErrorMessage="1" errorTitle="Veuillez ne pas modifier" error="Veuillez ne pas modifier ces cellules" sqref="C8:D8 C73:E74 F73:G75" xr:uid="{D64B9237-40BB-4A17-AE35-69869BD025B3}">
      <formula1>10000</formula1>
      <formula2>50000</formula2>
    </dataValidation>
    <dataValidation allowBlank="1" showInputMessage="1" showErrorMessage="1" promptTitle="Saisissez la date" prompt="Saisissez la date sous un format spécifique: AAAA-MM-JJ" sqref="E30 E33 E36" xr:uid="{2638DAC4-0C69-40FC-8E12-1AEDE5F75F1D}"/>
    <dataValidation type="textLength" allowBlank="1" showInputMessage="1" showErrorMessage="1" errorTitle="Veuillez ne pas modifier" error="Veuillez ne pas modifier ces cellules" sqref="C66:C67 F15 D18:G19 D15" xr:uid="{AD85E4FE-6EDB-40B6-992E-49A3C54868FD}">
      <formula1>10000</formula1>
      <formula2>50000</formula2>
    </dataValidation>
    <dataValidation type="whole" allowBlank="1" showInputMessage="1" showErrorMessage="1" errorTitle="Veuillez ne pas modifier" error="Veuillez ne pas modifier ces cellules" sqref="G27 G15 E15 C53:C65 C50:C51 G59:G62 C47 C15 C17:C37 C39:C45" xr:uid="{D9F471FE-21F1-4AB1-B7D7-A0A504272613}">
      <formula1>10000</formula1>
      <formula2>50000</formula2>
    </dataValidation>
    <dataValidation type="date" allowBlank="1" showInputMessage="1" showErrorMessage="1" errorTitle="Format incorrect" error="Veuillez révisez les informations selon le format spécifié: AAAA-MM-JJ" promptTitle="Saisissez la date" prompt="Saisissez la date sous un format spécifique: AAAA-MM-JJ" sqref="E25:E26" xr:uid="{57157CBF-9825-4A14-AF31-0E70778760BC}">
      <formula1>36161</formula1>
      <formula2>47848</formula2>
    </dataValidation>
    <dataValidation type="list" allowBlank="1" showInputMessage="1" showErrorMessage="1" errorTitle="Invalid entry" error="_x000a_Please choose among the following:_x000a__x000a_Yes_x000a_No_x000a_Partially_x000a_Not applicable" promptTitle="URL" prompt="Veuillez insérer l'URL directe vers le document de référence" sqref="E31" xr:uid="{EB5366FF-C201-4EEC-A204-2EBDC1A5BF09}">
      <formula1>$M$3:$M$50</formula1>
    </dataValidation>
    <dataValidation type="list" allowBlank="1" showInputMessage="1" showErrorMessage="1" promptTitle="Type de déclaration" prompt="Veuillez indiquer le type de déclaration, parmi:_x000a__x000a_Divulgation systématique_x000a_Déclaration ITIE_x000a_Non disponible_x000a_Sans objet" sqref="E39" xr:uid="{2A8D8647-49D4-4C5B-BDD9-282385638C13}">
      <formula1>Reporting_options_list</formula1>
    </dataValidation>
    <dataValidation allowBlank="1" showInputMessage="1" showErrorMessage="1" promptTitle="Additional relevant files" prompt="If several files relevant to the report exist, please indicate as such here. If several, please copy this into several rows." sqref="E38" xr:uid="{098DF1B4-53AD-44A6-97D1-85C998D2E5A7}"/>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31" xr:uid="{97F0D63D-31CA-42D0-87E3-C03911A23C9E}">
      <formula1>36161</formula1>
      <formula2>47848</formula2>
    </dataValidation>
    <dataValidation allowBlank="1" showInputMessage="1" showErrorMessage="1" promptTitle="Fichiers de données (CSV, Excel…" prompt="Veuillez insérer l'URL directe dans les fichiers de données accompagnant le rapport sur le site Internet national de l'ITIE. Les fichiers de données f" sqref="E34" xr:uid="{46126CEB-AFCD-41D4-80C8-E999E679D3CE}"/>
    <dataValidation allowBlank="1" showInputMessage="1" showErrorMessage="1" promptTitle="Nom de l'entité" prompt="Veuillez insérer le nom de l'organisation, compagnie, ou agence gouvernementale" sqref="E29" xr:uid="{72F72F30-6E4D-4AB3-82D7-0F699FD184E2}"/>
    <dataValidation allowBlank="1" showInputMessage="1" showErrorMessage="1" promptTitle="URL du rapport ITIE" prompt="Veuillez insérer l'URL directe vers le Rapport ITIE (ou le dossier de rapport) sur le site Internet national de l'ITIE." sqref="E31" xr:uid="{C610838F-B63C-43DF-B40A-3ABE36EBE237}"/>
    <dataValidation type="whole" allowBlank="1" showInputMessage="1" showErrorMessage="1" errorTitle="Veuillez ne pas modifier" error="Veuillez ne pas modifier ces cellules" sqref="C69:G72" xr:uid="{EF7F0EE1-6880-4244-A51B-FE07CEDFFB27}">
      <formula1>444</formula1>
      <formula2>445</formula2>
    </dataValidation>
    <dataValidation allowBlank="1" showInputMessage="1" showErrorMessage="1" errorTitle="Veuillez ne pas modifier" error="Veuillez ne pas modifier ces cellules" sqref="C52 C48:C49 C75:E75" xr:uid="{38E40CE9-FEFE-4F50-A54C-6DD0C626715E}"/>
    <dataValidation type="whole" allowBlank="1" showInputMessage="1" showErrorMessage="1" errorTitle="Veuillez ne pas modifier" error="Veuillez ne pas modifier ces cellules" sqref="C46" xr:uid="{31FC86A6-12C9-412D-92CF-30E961EB243C}">
      <formula1>4</formula1>
      <formula2>5</formula2>
    </dataValidation>
    <dataValidation allowBlank="1" showInputMessage="1" showErrorMessage="1" promptTitle="Autre secteur" prompt="Veuillez indiquer le nom du secteur supplémentaire." sqref="E47" xr:uid="{620E60DC-2F0A-40A2-B5BB-96FCF161EE92}"/>
  </dataValidations>
  <hyperlinks>
    <hyperlink ref="C13" r:id="rId1" display="Si vous avez des questions, veuillez contacter  data@eiti.org" xr:uid="{00000000-0004-0000-0100-000012000000}"/>
    <hyperlink ref="C72:G72" r:id="rId2" display="Give us your feedback or report a conflict in the data! Write to us at  data@eiti.org" xr:uid="{2B1627D8-621C-4FBE-A497-9AFE969943B5}"/>
    <hyperlink ref="G72" r:id="rId3" display="Give us your feedback or report a conflict in the data! Write to us at  data@eiti.org" xr:uid="{6C5FFEFE-FC9C-4AD7-BE65-B9958593063A}"/>
    <hyperlink ref="E72:F72" r:id="rId4" display="Give us your feedback or report a conflict in the data! Write to us at  data@eiti.org" xr:uid="{DBEA8569-8C48-4726-9E9D-319FA97863C5}"/>
    <hyperlink ref="F72" r:id="rId5" display="Give us your feedback or report a conflict in the data! Write to us at  data@eiti.org" xr:uid="{C68DE811-3A82-40E8-AC61-102006E6BA24}"/>
    <hyperlink ref="C69:G69" r:id="rId6" display="Pour plus d’information sur l’ITIE, visitez notre site Internet  https://eiti.org" xr:uid="{128818C6-AB59-4A22-B089-A45A75B06974}"/>
    <hyperlink ref="C70:G70" r:id="rId7" display="Vous voulez en savoir plus sur votre pays ? Vérifiez si votre pays met en œuvre la Norme ITIE en visitant https://eiti.org/countries" xr:uid="{C216B62F-D79D-487C-8AFE-79B07BB1494C}"/>
    <hyperlink ref="C71:G71" r:id="rId8" display="Pour la version la plus récente des modèles de données résumées, consultez https://eiti.org/fr/document/modele-donnees-resumees-itie" xr:uid="{E59D7407-02BD-47A3-AA82-3DC5546201E2}"/>
    <hyperlink ref="C50" r:id="rId9" xr:uid="{00000000-0004-0000-0100-00000C000000}"/>
    <hyperlink ref="C53" r:id="rId10" location="r4-7" xr:uid="{00000000-0004-0000-0100-000011000000}"/>
    <hyperlink ref="C38" r:id="rId11" location="r7-2" xr:uid="{00000000-0004-0000-0100-000013000000}"/>
    <hyperlink ref="E66" r:id="rId12" xr:uid="{54EEC391-2746-405F-AF0E-6F7B1912647D}"/>
    <hyperlink ref="E52" r:id="rId13" xr:uid="{4AB0766E-B004-48F6-BFCD-E0FC8C1CE82E}"/>
  </hyperlinks>
  <pageMargins left="0.25" right="0.25" top="0.75" bottom="0.75" header="0.3" footer="0.3"/>
  <pageSetup paperSize="8" fitToHeight="0" orientation="landscape" horizontalDpi="2400" verticalDpi="2400" r:id="rId14"/>
  <drawing r:id="rId15"/>
  <extLst>
    <ext xmlns:x14="http://schemas.microsoft.com/office/spreadsheetml/2009/9/main" uri="{CCE6A557-97BC-4b89-ADB6-D9C93CAAB3DF}">
      <x14:dataValidations xmlns:xm="http://schemas.microsoft.com/office/excel/2006/main" xWindow="1029" yWindow="583" count="3">
        <x14:dataValidation type="list" allowBlank="1" showInputMessage="1" showErrorMessage="1" errorTitle="Code ISO incorrect" error="Veuillez indiquer le code-devise de la monnaie" promptTitle="code-devise de la monnaie" prompt="Saisissez les 3 lettres du code-devise de l’ISO 4217: Si vous hésitez, allez sur le site https://fr.wikipedia.org/wiki/ISO_4217" xr:uid="{12117F88-8650-4682-8675-6A4D8F8764E8}">
          <x14:formula1>
            <xm:f>Listes!$I$11:$I$168</xm:f>
          </x14:formula1>
          <xm:sqref>E50</xm:sqref>
        </x14:dataValidation>
        <x14:dataValidation type="list" allowBlank="1" showInputMessage="1" showErrorMessage="1" errorTitle="Veuillez ne pas modifier" error="Veuillez ne pas modifier ces cellules" xr:uid="{8994437C-F09C-4EA1-BEE4-0C82545E61A6}">
          <x14:formula1>
            <xm:f>'C:\Users\kr65\Downloads\SD\2.0\[Summary Data 2.0 data validation french translation.xlsm]Lists'!#REF!</xm:f>
          </x14:formula1>
          <xm:sqref>E21:E23</xm:sqref>
        </x14:dataValidation>
        <x14:dataValidation type="list" allowBlank="1" showInputMessage="1" showErrorMessage="1" promptTitle="Veuillez choisir parmi le pays" prompt="Veuillez choisir le pays parmi le menu déroulant" xr:uid="{3CD7C332-1644-486C-986B-807741657D5B}">
          <x14:formula1>
            <xm:f>Listes!$A$3:$A$246</xm:f>
          </x14:formula1>
          <xm:sqref>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I217"/>
  <sheetViews>
    <sheetView showGridLines="0" topLeftCell="A7" zoomScale="85" zoomScaleNormal="85" workbookViewId="0">
      <selection activeCell="F17" sqref="F17"/>
    </sheetView>
  </sheetViews>
  <sheetFormatPr baseColWidth="10" defaultColWidth="4" defaultRowHeight="24" customHeight="1" x14ac:dyDescent="0.25"/>
  <cols>
    <col min="1" max="1" width="4" style="17"/>
    <col min="2" max="2" width="56.5703125" style="17" customWidth="1"/>
    <col min="3" max="3" width="4" style="17"/>
    <col min="4" max="4" width="57.42578125" style="17" customWidth="1"/>
    <col min="5" max="5" width="4" style="17"/>
    <col min="6" max="6" width="52.42578125" style="17" customWidth="1"/>
    <col min="7" max="7" width="4" style="17"/>
    <col min="8" max="8" width="68" style="17" bestFit="1" customWidth="1"/>
    <col min="9" max="15" width="4" style="17"/>
    <col min="16" max="16" width="42" style="17" bestFit="1" customWidth="1"/>
    <col min="17" max="16384" width="4" style="17"/>
  </cols>
  <sheetData>
    <row r="1" spans="1:9" ht="15.75" hidden="1" customHeight="1" x14ac:dyDescent="0.25"/>
    <row r="2" spans="1:9" ht="16.5" hidden="1" x14ac:dyDescent="0.25">
      <c r="B2" s="18"/>
      <c r="D2" s="18"/>
      <c r="F2" s="18"/>
    </row>
    <row r="3" spans="1:9" ht="16.5" hidden="1" x14ac:dyDescent="0.25">
      <c r="A3" s="18"/>
      <c r="B3" s="18"/>
      <c r="D3" s="18"/>
      <c r="F3" s="18"/>
      <c r="H3" s="19" t="s">
        <v>2175</v>
      </c>
      <c r="I3" s="18"/>
    </row>
    <row r="4" spans="1:9" ht="16.5" hidden="1" x14ac:dyDescent="0.25">
      <c r="A4" s="18"/>
      <c r="B4" s="18"/>
      <c r="D4" s="18"/>
      <c r="F4" s="18"/>
      <c r="H4" s="19" t="str">
        <f>Introduction!G4</f>
        <v>AAAA-MM-JJ</v>
      </c>
      <c r="I4" s="18"/>
    </row>
    <row r="5" spans="1:9" ht="16.5" hidden="1" x14ac:dyDescent="0.25">
      <c r="A5" s="18"/>
      <c r="I5" s="18"/>
    </row>
    <row r="6" spans="1:9" ht="16.5" hidden="1" x14ac:dyDescent="0.25">
      <c r="A6" s="18"/>
      <c r="I6" s="18"/>
    </row>
    <row r="7" spans="1:9" ht="16.5" x14ac:dyDescent="0.25">
      <c r="A7" s="18"/>
      <c r="I7" s="18"/>
    </row>
    <row r="8" spans="1:9" ht="16.5" x14ac:dyDescent="0.25">
      <c r="A8" s="18"/>
      <c r="B8" s="154" t="s">
        <v>2222</v>
      </c>
      <c r="C8" s="83"/>
      <c r="D8" s="83"/>
      <c r="E8" s="83"/>
      <c r="F8" s="83"/>
      <c r="G8" s="83"/>
      <c r="H8" s="83"/>
      <c r="I8" s="18"/>
    </row>
    <row r="9" spans="1:9" ht="21" x14ac:dyDescent="0.25">
      <c r="A9" s="18"/>
      <c r="B9" s="82" t="s">
        <v>2176</v>
      </c>
      <c r="C9" s="83"/>
      <c r="D9" s="83"/>
      <c r="E9" s="83"/>
      <c r="F9" s="82"/>
      <c r="G9" s="83"/>
      <c r="H9" s="83"/>
      <c r="I9" s="18"/>
    </row>
    <row r="10" spans="1:9" ht="17.100000000000001" customHeight="1" x14ac:dyDescent="0.25">
      <c r="A10" s="18"/>
      <c r="B10" s="365" t="s">
        <v>2066</v>
      </c>
      <c r="C10" s="365"/>
      <c r="D10" s="365"/>
      <c r="E10" s="365"/>
      <c r="F10" s="365"/>
      <c r="G10" s="365"/>
      <c r="H10" s="365"/>
      <c r="I10" s="18"/>
    </row>
    <row r="11" spans="1:9" ht="51.95" customHeight="1" x14ac:dyDescent="0.25">
      <c r="A11" s="18"/>
      <c r="B11" s="364" t="s">
        <v>2223</v>
      </c>
      <c r="C11" s="364"/>
      <c r="D11" s="364"/>
      <c r="E11" s="364"/>
      <c r="F11" s="365"/>
      <c r="G11" s="365"/>
      <c r="H11" s="365"/>
      <c r="I11" s="18"/>
    </row>
    <row r="12" spans="1:9" ht="36.6" customHeight="1" x14ac:dyDescent="0.25">
      <c r="A12" s="18"/>
      <c r="B12" s="364" t="s">
        <v>2224</v>
      </c>
      <c r="C12" s="364"/>
      <c r="D12" s="364"/>
      <c r="E12" s="364"/>
      <c r="F12" s="365"/>
      <c r="G12" s="365"/>
      <c r="H12" s="365"/>
      <c r="I12" s="18"/>
    </row>
    <row r="13" spans="1:9" ht="39" customHeight="1" x14ac:dyDescent="0.25">
      <c r="A13" s="18"/>
      <c r="B13" s="364" t="s">
        <v>2225</v>
      </c>
      <c r="C13" s="364"/>
      <c r="D13" s="364"/>
      <c r="E13" s="364"/>
      <c r="F13" s="365"/>
      <c r="G13" s="365"/>
      <c r="H13" s="365"/>
      <c r="I13" s="18"/>
    </row>
    <row r="14" spans="1:9" ht="17.100000000000001" customHeight="1" x14ac:dyDescent="0.25">
      <c r="A14" s="18"/>
      <c r="B14" s="364" t="s">
        <v>2226</v>
      </c>
      <c r="C14" s="364"/>
      <c r="D14" s="364"/>
      <c r="E14" s="364"/>
      <c r="F14" s="365"/>
      <c r="G14" s="365"/>
      <c r="H14" s="365"/>
      <c r="I14" s="18"/>
    </row>
    <row r="15" spans="1:9" ht="15" customHeight="1" x14ac:dyDescent="0.3">
      <c r="A15" s="18"/>
      <c r="B15" s="370" t="s">
        <v>2227</v>
      </c>
      <c r="C15" s="371"/>
      <c r="D15" s="371"/>
      <c r="E15" s="371"/>
      <c r="F15" s="371"/>
      <c r="G15" s="371"/>
      <c r="H15" s="371"/>
      <c r="I15" s="18"/>
    </row>
    <row r="16" spans="1:9" ht="15" customHeight="1" x14ac:dyDescent="0.3">
      <c r="A16" s="18"/>
      <c r="E16" s="86"/>
      <c r="F16" s="86"/>
      <c r="G16" s="86"/>
      <c r="H16" s="86"/>
      <c r="I16" s="18"/>
    </row>
    <row r="17" spans="1:9" ht="39" customHeight="1" x14ac:dyDescent="0.25">
      <c r="A17" s="18"/>
      <c r="B17" s="240" t="s">
        <v>2379</v>
      </c>
      <c r="D17" s="155" t="s">
        <v>2067</v>
      </c>
      <c r="F17" s="156" t="s">
        <v>2228</v>
      </c>
      <c r="G17" s="64"/>
      <c r="H17" s="64"/>
      <c r="I17" s="18"/>
    </row>
    <row r="18" spans="1:9" ht="16.5" x14ac:dyDescent="0.25">
      <c r="A18" s="18"/>
      <c r="I18" s="18"/>
    </row>
    <row r="19" spans="1:9" x14ac:dyDescent="0.25">
      <c r="A19" s="18"/>
      <c r="B19" s="157" t="s">
        <v>2229</v>
      </c>
      <c r="C19" s="18"/>
      <c r="D19" s="158"/>
      <c r="E19" s="18"/>
      <c r="F19" s="158"/>
      <c r="G19" s="18"/>
      <c r="H19" s="18"/>
      <c r="I19" s="18"/>
    </row>
    <row r="20" spans="1:9" ht="16.5" x14ac:dyDescent="0.25">
      <c r="A20" s="18"/>
      <c r="B20" s="66" t="s">
        <v>2230</v>
      </c>
      <c r="C20" s="18"/>
      <c r="D20" s="66"/>
      <c r="E20" s="18"/>
      <c r="F20" s="66"/>
      <c r="G20" s="18"/>
      <c r="H20" s="18"/>
      <c r="I20" s="18"/>
    </row>
    <row r="21" spans="1:9" ht="16.5" x14ac:dyDescent="0.25">
      <c r="A21" s="18"/>
      <c r="B21" s="68"/>
      <c r="C21" s="18"/>
      <c r="D21" s="159"/>
      <c r="E21" s="18"/>
      <c r="F21" s="159"/>
      <c r="G21" s="18"/>
      <c r="H21" s="18"/>
      <c r="I21" s="18"/>
    </row>
    <row r="22" spans="1:9" ht="18.95" customHeight="1" x14ac:dyDescent="0.25">
      <c r="A22" s="18"/>
      <c r="B22" s="160" t="s">
        <v>2231</v>
      </c>
      <c r="C22" s="161"/>
      <c r="D22" s="160" t="s">
        <v>2232</v>
      </c>
      <c r="E22" s="161"/>
      <c r="F22" s="160" t="s">
        <v>2233</v>
      </c>
      <c r="G22" s="161"/>
      <c r="H22" s="162" t="s">
        <v>2234</v>
      </c>
      <c r="I22" s="18"/>
    </row>
    <row r="23" spans="1:9" ht="18.95" customHeight="1" x14ac:dyDescent="0.25">
      <c r="A23" s="18"/>
      <c r="B23" s="163" t="s">
        <v>2235</v>
      </c>
      <c r="C23" s="121"/>
      <c r="D23" s="164"/>
      <c r="E23" s="121"/>
      <c r="F23" s="164"/>
      <c r="G23" s="121"/>
      <c r="H23" s="165"/>
      <c r="I23" s="18"/>
    </row>
    <row r="24" spans="1:9" ht="16.5" x14ac:dyDescent="0.25">
      <c r="A24" s="18"/>
      <c r="B24" s="166" t="s">
        <v>2236</v>
      </c>
      <c r="C24" s="121"/>
      <c r="D24" s="167"/>
      <c r="E24" s="121"/>
      <c r="F24" s="167"/>
      <c r="G24" s="121"/>
      <c r="H24" s="168"/>
      <c r="I24" s="18"/>
    </row>
    <row r="25" spans="1:9" ht="16.5" x14ac:dyDescent="0.25">
      <c r="A25" s="18"/>
      <c r="B25" s="169" t="s">
        <v>2237</v>
      </c>
      <c r="C25" s="121"/>
      <c r="D25" s="250" t="s">
        <v>1490</v>
      </c>
      <c r="E25" s="121"/>
      <c r="F25" s="250" t="s">
        <v>2695</v>
      </c>
      <c r="G25" s="121"/>
      <c r="H25" s="168" t="s">
        <v>2696</v>
      </c>
      <c r="I25" s="18"/>
    </row>
    <row r="26" spans="1:9" ht="16.5" x14ac:dyDescent="0.25">
      <c r="A26" s="18"/>
      <c r="B26" s="169" t="s">
        <v>2238</v>
      </c>
      <c r="C26" s="121"/>
      <c r="D26" s="250" t="s">
        <v>1490</v>
      </c>
      <c r="E26" s="121"/>
      <c r="F26" s="250" t="s">
        <v>2695</v>
      </c>
      <c r="G26" s="121"/>
      <c r="H26" s="168" t="s">
        <v>2696</v>
      </c>
      <c r="I26" s="18"/>
    </row>
    <row r="27" spans="1:9" ht="16.5" x14ac:dyDescent="0.25">
      <c r="A27" s="18"/>
      <c r="B27" s="169" t="s">
        <v>2530</v>
      </c>
      <c r="C27" s="121"/>
      <c r="D27" s="250" t="s">
        <v>1490</v>
      </c>
      <c r="E27" s="121"/>
      <c r="F27" s="250" t="s">
        <v>2697</v>
      </c>
      <c r="G27" s="121"/>
      <c r="H27" s="168"/>
      <c r="I27" s="18"/>
    </row>
    <row r="28" spans="1:9" ht="16.5" x14ac:dyDescent="0.25">
      <c r="A28" s="18"/>
      <c r="B28" s="170" t="s">
        <v>2239</v>
      </c>
      <c r="C28" s="121"/>
      <c r="D28" s="250" t="s">
        <v>1490</v>
      </c>
      <c r="E28" s="121"/>
      <c r="F28" s="250" t="s">
        <v>2695</v>
      </c>
      <c r="G28" s="121"/>
      <c r="H28" s="171" t="s">
        <v>2696</v>
      </c>
      <c r="I28" s="18"/>
    </row>
    <row r="29" spans="1:9" ht="15" customHeight="1" x14ac:dyDescent="0.25">
      <c r="A29" s="18"/>
      <c r="B29" s="172"/>
      <c r="C29" s="121"/>
      <c r="D29" s="173"/>
      <c r="E29" s="121"/>
      <c r="F29" s="173"/>
      <c r="G29" s="121"/>
      <c r="H29" s="121"/>
      <c r="I29" s="18"/>
    </row>
    <row r="30" spans="1:9" ht="16.5" x14ac:dyDescent="0.25">
      <c r="A30" s="18"/>
      <c r="B30" s="163" t="s">
        <v>2240</v>
      </c>
      <c r="C30" s="121"/>
      <c r="D30" s="164"/>
      <c r="E30" s="121"/>
      <c r="F30" s="164"/>
      <c r="G30" s="121"/>
      <c r="H30" s="165"/>
      <c r="I30" s="18"/>
    </row>
    <row r="31" spans="1:9" ht="16.5" x14ac:dyDescent="0.25">
      <c r="A31" s="18"/>
      <c r="B31" s="166" t="s">
        <v>2236</v>
      </c>
      <c r="C31" s="121"/>
      <c r="D31" s="167"/>
      <c r="E31" s="121"/>
      <c r="F31" s="167"/>
      <c r="G31" s="121"/>
      <c r="H31" s="168"/>
      <c r="I31" s="18"/>
    </row>
    <row r="32" spans="1:9" ht="16.5" x14ac:dyDescent="0.25">
      <c r="A32" s="18"/>
      <c r="B32" s="169" t="s">
        <v>2241</v>
      </c>
      <c r="C32" s="121"/>
      <c r="D32" s="250" t="s">
        <v>1490</v>
      </c>
      <c r="E32" s="121"/>
      <c r="F32" s="284" t="s">
        <v>2698</v>
      </c>
      <c r="G32" s="121"/>
      <c r="H32" s="168"/>
      <c r="I32" s="18"/>
    </row>
    <row r="33" spans="1:9" ht="16.5" x14ac:dyDescent="0.25">
      <c r="A33" s="174"/>
      <c r="B33" s="175" t="s">
        <v>2242</v>
      </c>
      <c r="C33" s="176"/>
      <c r="D33" s="250" t="s">
        <v>1490</v>
      </c>
      <c r="E33" s="121"/>
      <c r="F33" s="284" t="s">
        <v>2698</v>
      </c>
      <c r="G33" s="121"/>
      <c r="H33" s="168"/>
      <c r="I33" s="18"/>
    </row>
    <row r="34" spans="1:9" ht="16.5" x14ac:dyDescent="0.25">
      <c r="A34" s="18"/>
      <c r="B34" s="169" t="s">
        <v>2243</v>
      </c>
      <c r="C34" s="121"/>
      <c r="D34" s="250" t="s">
        <v>1490</v>
      </c>
      <c r="E34" s="121"/>
      <c r="F34" s="284" t="s">
        <v>2698</v>
      </c>
      <c r="G34" s="121"/>
      <c r="H34" s="168"/>
      <c r="I34" s="18"/>
    </row>
    <row r="35" spans="1:9" ht="16.5" x14ac:dyDescent="0.25">
      <c r="A35" s="18"/>
      <c r="B35" s="177" t="s">
        <v>2242</v>
      </c>
      <c r="C35" s="176"/>
      <c r="D35" s="250" t="s">
        <v>1490</v>
      </c>
      <c r="E35" s="121"/>
      <c r="F35" s="284" t="s">
        <v>2698</v>
      </c>
      <c r="G35" s="121"/>
      <c r="H35" s="168"/>
      <c r="I35" s="18"/>
    </row>
    <row r="36" spans="1:9" ht="16.5" x14ac:dyDescent="0.25">
      <c r="A36" s="18"/>
      <c r="B36" s="169" t="s">
        <v>2244</v>
      </c>
      <c r="C36" s="121"/>
      <c r="D36" s="250" t="s">
        <v>1490</v>
      </c>
      <c r="E36" s="121"/>
      <c r="F36" s="284" t="s">
        <v>2698</v>
      </c>
      <c r="G36" s="121"/>
      <c r="H36" s="168"/>
      <c r="I36" s="18"/>
    </row>
    <row r="37" spans="1:9" ht="16.5" x14ac:dyDescent="0.25">
      <c r="A37" s="18"/>
      <c r="B37" s="178" t="s">
        <v>2245</v>
      </c>
      <c r="C37" s="176"/>
      <c r="D37" s="250">
        <v>123</v>
      </c>
      <c r="E37" s="121"/>
      <c r="F37" s="284" t="s">
        <v>2699</v>
      </c>
      <c r="G37" s="121"/>
      <c r="H37" s="168"/>
      <c r="I37" s="18"/>
    </row>
    <row r="38" spans="1:9" ht="16.5" x14ac:dyDescent="0.25">
      <c r="A38" s="18"/>
      <c r="B38" s="179"/>
      <c r="C38" s="121"/>
      <c r="D38" s="173"/>
      <c r="E38" s="121"/>
      <c r="F38" s="173"/>
      <c r="G38" s="121"/>
      <c r="H38" s="180"/>
      <c r="I38" s="18"/>
    </row>
    <row r="39" spans="1:9" ht="16.5" x14ac:dyDescent="0.25">
      <c r="A39" s="18"/>
      <c r="B39" s="163" t="s">
        <v>2246</v>
      </c>
      <c r="C39" s="121"/>
      <c r="D39" s="181"/>
      <c r="E39" s="121"/>
      <c r="F39" s="181"/>
      <c r="G39" s="121"/>
      <c r="H39" s="165"/>
      <c r="I39" s="18"/>
    </row>
    <row r="40" spans="1:9" ht="16.5" x14ac:dyDescent="0.25">
      <c r="A40" s="18"/>
      <c r="B40" s="166" t="s">
        <v>2247</v>
      </c>
      <c r="C40" s="121"/>
      <c r="D40" s="250" t="s">
        <v>1490</v>
      </c>
      <c r="E40" s="121"/>
      <c r="F40" s="284" t="s">
        <v>2700</v>
      </c>
      <c r="G40" s="121"/>
      <c r="H40" s="168"/>
      <c r="I40" s="18"/>
    </row>
    <row r="41" spans="1:9" ht="16.5" x14ac:dyDescent="0.25">
      <c r="A41" s="18"/>
      <c r="B41" s="166" t="s">
        <v>2248</v>
      </c>
      <c r="C41" s="121"/>
      <c r="D41" s="250" t="s">
        <v>1497</v>
      </c>
      <c r="E41" s="121"/>
      <c r="F41" s="284" t="s">
        <v>2701</v>
      </c>
      <c r="G41" s="121"/>
      <c r="H41" s="168"/>
      <c r="I41" s="18"/>
    </row>
    <row r="42" spans="1:9" ht="28.5" x14ac:dyDescent="0.25">
      <c r="A42" s="18"/>
      <c r="B42" s="182" t="s">
        <v>2249</v>
      </c>
      <c r="C42" s="121"/>
      <c r="D42" s="250" t="s">
        <v>1497</v>
      </c>
      <c r="E42" s="121"/>
      <c r="F42" s="250" t="s">
        <v>2701</v>
      </c>
      <c r="G42" s="121"/>
      <c r="H42" s="171"/>
      <c r="I42" s="18"/>
    </row>
    <row r="43" spans="1:9" ht="16.5" x14ac:dyDescent="0.25">
      <c r="A43" s="18"/>
      <c r="B43" s="172"/>
      <c r="C43" s="121"/>
      <c r="D43" s="173"/>
      <c r="E43" s="121"/>
      <c r="F43" s="173"/>
      <c r="G43" s="121"/>
      <c r="H43" s="121"/>
      <c r="I43" s="18"/>
    </row>
    <row r="44" spans="1:9" ht="16.5" x14ac:dyDescent="0.25">
      <c r="A44" s="18"/>
      <c r="B44" s="163" t="s">
        <v>2250</v>
      </c>
      <c r="C44" s="121"/>
      <c r="D44" s="181"/>
      <c r="E44" s="121"/>
      <c r="F44" s="181"/>
      <c r="G44" s="121"/>
      <c r="H44" s="165"/>
      <c r="I44" s="18"/>
    </row>
    <row r="45" spans="1:9" ht="16.5" x14ac:dyDescent="0.25">
      <c r="A45" s="18"/>
      <c r="B45" s="166" t="s">
        <v>2251</v>
      </c>
      <c r="C45" s="121"/>
      <c r="D45" s="250" t="s">
        <v>1490</v>
      </c>
      <c r="E45" s="121"/>
      <c r="F45" s="284" t="s">
        <v>2702</v>
      </c>
      <c r="G45" s="121"/>
      <c r="H45" s="168"/>
      <c r="I45" s="18"/>
    </row>
    <row r="46" spans="1:9" ht="28.5" x14ac:dyDescent="0.25">
      <c r="A46" s="18"/>
      <c r="B46" s="169" t="s">
        <v>2252</v>
      </c>
      <c r="C46" s="121"/>
      <c r="D46" s="250" t="s">
        <v>2545</v>
      </c>
      <c r="E46" s="121"/>
      <c r="F46" s="292" t="s">
        <v>2704</v>
      </c>
      <c r="G46" s="121"/>
      <c r="H46" s="168"/>
      <c r="I46" s="18"/>
    </row>
    <row r="47" spans="1:9" ht="16.5" x14ac:dyDescent="0.25">
      <c r="A47" s="18"/>
      <c r="B47" s="166" t="s">
        <v>2253</v>
      </c>
      <c r="C47" s="121"/>
      <c r="D47" s="250" t="s">
        <v>2545</v>
      </c>
      <c r="E47" s="121"/>
      <c r="F47" s="336" t="s">
        <v>2703</v>
      </c>
      <c r="G47" s="121"/>
      <c r="H47" s="168"/>
      <c r="I47" s="18"/>
    </row>
    <row r="48" spans="1:9" ht="16.5" x14ac:dyDescent="0.25">
      <c r="A48" s="18"/>
      <c r="B48" s="166" t="s">
        <v>2254</v>
      </c>
      <c r="C48" s="121"/>
      <c r="D48" s="250" t="s">
        <v>1497</v>
      </c>
      <c r="E48" s="121"/>
      <c r="F48" s="284" t="s">
        <v>2701</v>
      </c>
      <c r="G48" s="121"/>
      <c r="H48" s="168"/>
      <c r="I48" s="18"/>
    </row>
    <row r="49" spans="1:9" ht="28.5" x14ac:dyDescent="0.25">
      <c r="A49" s="18"/>
      <c r="B49" s="182" t="s">
        <v>2255</v>
      </c>
      <c r="C49" s="121"/>
      <c r="D49" s="250" t="s">
        <v>1497</v>
      </c>
      <c r="E49" s="121"/>
      <c r="F49" s="284" t="s">
        <v>2701</v>
      </c>
      <c r="G49" s="121"/>
      <c r="H49" s="171"/>
      <c r="I49" s="18"/>
    </row>
    <row r="50" spans="1:9" ht="16.5" x14ac:dyDescent="0.25">
      <c r="A50" s="18"/>
      <c r="B50" s="172"/>
      <c r="C50" s="121"/>
      <c r="D50" s="173"/>
      <c r="E50" s="121"/>
      <c r="F50" s="173"/>
      <c r="G50" s="121"/>
      <c r="H50" s="121"/>
      <c r="I50" s="18"/>
    </row>
    <row r="51" spans="1:9" ht="16.5" x14ac:dyDescent="0.25">
      <c r="A51" s="18"/>
      <c r="B51" s="163" t="s">
        <v>2256</v>
      </c>
      <c r="C51" s="121"/>
      <c r="D51" s="183"/>
      <c r="E51" s="121"/>
      <c r="F51" s="183"/>
      <c r="G51" s="121"/>
      <c r="H51" s="165"/>
      <c r="I51" s="18"/>
    </row>
    <row r="52" spans="1:9" ht="16.5" x14ac:dyDescent="0.25">
      <c r="A52" s="18"/>
      <c r="B52" s="166" t="s">
        <v>2257</v>
      </c>
      <c r="C52" s="121"/>
      <c r="D52" s="250" t="s">
        <v>1490</v>
      </c>
      <c r="E52" s="121"/>
      <c r="F52" s="284" t="s">
        <v>2705</v>
      </c>
      <c r="G52" s="121"/>
      <c r="H52" s="168"/>
      <c r="I52" s="18"/>
    </row>
    <row r="53" spans="1:9" ht="16.5" x14ac:dyDescent="0.25">
      <c r="A53" s="18"/>
      <c r="B53" s="169" t="s">
        <v>2258</v>
      </c>
      <c r="C53" s="121"/>
      <c r="D53" s="250" t="s">
        <v>1490</v>
      </c>
      <c r="E53" s="121"/>
      <c r="F53" s="284" t="s">
        <v>2705</v>
      </c>
      <c r="G53" s="121"/>
      <c r="H53" s="168"/>
      <c r="I53" s="18"/>
    </row>
    <row r="54" spans="1:9" ht="16.5" x14ac:dyDescent="0.25">
      <c r="A54" s="18"/>
      <c r="B54" s="184" t="s">
        <v>2259</v>
      </c>
      <c r="C54" s="121"/>
      <c r="D54" s="250" t="s">
        <v>1490</v>
      </c>
      <c r="E54" s="121"/>
      <c r="F54" s="284" t="s">
        <v>2706</v>
      </c>
      <c r="G54" s="121"/>
      <c r="H54" s="171"/>
      <c r="I54" s="18"/>
    </row>
    <row r="55" spans="1:9" ht="16.5" x14ac:dyDescent="0.25">
      <c r="A55" s="18"/>
      <c r="B55" s="172"/>
      <c r="C55" s="121"/>
      <c r="D55" s="173"/>
      <c r="E55" s="121"/>
      <c r="F55" s="173"/>
      <c r="G55" s="121"/>
      <c r="H55" s="121"/>
      <c r="I55" s="18"/>
    </row>
    <row r="56" spans="1:9" ht="16.5" x14ac:dyDescent="0.25">
      <c r="A56" s="18"/>
      <c r="B56" s="163" t="s">
        <v>2260</v>
      </c>
      <c r="C56" s="121"/>
      <c r="D56" s="183"/>
      <c r="E56" s="121"/>
      <c r="F56" s="183"/>
      <c r="G56" s="121"/>
      <c r="H56" s="165"/>
      <c r="I56" s="18"/>
    </row>
    <row r="57" spans="1:9" ht="28.5" x14ac:dyDescent="0.25">
      <c r="A57" s="18"/>
      <c r="B57" s="185" t="s">
        <v>2261</v>
      </c>
      <c r="C57" s="121"/>
      <c r="D57" s="250" t="s">
        <v>1490</v>
      </c>
      <c r="E57" s="121"/>
      <c r="F57" s="284" t="s">
        <v>2707</v>
      </c>
      <c r="G57" s="121"/>
      <c r="H57" s="168"/>
      <c r="I57" s="18"/>
    </row>
    <row r="58" spans="1:9" ht="42.75" x14ac:dyDescent="0.25">
      <c r="A58" s="18"/>
      <c r="B58" s="186" t="s">
        <v>2129</v>
      </c>
      <c r="C58" s="121"/>
      <c r="D58" s="250" t="s">
        <v>1490</v>
      </c>
      <c r="E58" s="121"/>
      <c r="F58" s="336" t="s">
        <v>2708</v>
      </c>
      <c r="G58" s="121"/>
      <c r="H58" s="168"/>
      <c r="I58" s="18"/>
    </row>
    <row r="59" spans="1:9" ht="71.25" x14ac:dyDescent="0.25">
      <c r="A59" s="18"/>
      <c r="B59" s="187" t="s">
        <v>2128</v>
      </c>
      <c r="C59" s="121"/>
      <c r="D59" s="250" t="s">
        <v>2545</v>
      </c>
      <c r="E59" s="121"/>
      <c r="F59" s="336" t="s">
        <v>2709</v>
      </c>
      <c r="G59" s="121"/>
      <c r="H59" s="171"/>
      <c r="I59" s="18"/>
    </row>
    <row r="60" spans="1:9" ht="16.5" x14ac:dyDescent="0.25">
      <c r="A60" s="18"/>
      <c r="B60" s="172"/>
      <c r="C60" s="121"/>
      <c r="D60" s="173"/>
      <c r="E60" s="121"/>
      <c r="F60" s="173"/>
      <c r="G60" s="121"/>
      <c r="H60" s="121"/>
      <c r="I60" s="18"/>
    </row>
    <row r="61" spans="1:9" ht="16.5" x14ac:dyDescent="0.25">
      <c r="A61" s="18"/>
      <c r="B61" s="163" t="s">
        <v>2262</v>
      </c>
      <c r="C61" s="121"/>
      <c r="D61" s="183"/>
      <c r="E61" s="121"/>
      <c r="F61" s="183"/>
      <c r="G61" s="121"/>
      <c r="H61" s="165"/>
      <c r="I61" s="18"/>
    </row>
    <row r="62" spans="1:9" ht="28.5" x14ac:dyDescent="0.25">
      <c r="A62" s="18"/>
      <c r="B62" s="182" t="s">
        <v>2093</v>
      </c>
      <c r="C62" s="121"/>
      <c r="D62" s="293" t="s">
        <v>1490</v>
      </c>
      <c r="E62" s="121"/>
      <c r="F62" s="284" t="s">
        <v>2710</v>
      </c>
      <c r="G62" s="121"/>
      <c r="H62" s="171"/>
      <c r="I62" s="18"/>
    </row>
    <row r="63" spans="1:9" ht="16.5" x14ac:dyDescent="0.25">
      <c r="A63" s="18"/>
      <c r="B63" s="172"/>
      <c r="C63" s="121"/>
      <c r="D63" s="173"/>
      <c r="E63" s="121"/>
      <c r="F63" s="173"/>
      <c r="G63" s="121"/>
      <c r="H63" s="121"/>
      <c r="I63" s="18"/>
    </row>
    <row r="64" spans="1:9" ht="16.5" x14ac:dyDescent="0.25">
      <c r="A64" s="18"/>
      <c r="B64" s="163" t="s">
        <v>2263</v>
      </c>
      <c r="C64" s="121"/>
      <c r="D64" s="183"/>
      <c r="E64" s="121"/>
      <c r="F64" s="183"/>
      <c r="G64" s="121"/>
      <c r="H64" s="165"/>
      <c r="I64" s="18"/>
    </row>
    <row r="65" spans="1:9" ht="16.5" x14ac:dyDescent="0.25">
      <c r="A65" s="18"/>
      <c r="B65" s="278" t="s">
        <v>2533</v>
      </c>
      <c r="C65" s="121"/>
      <c r="D65" s="277"/>
      <c r="E65" s="121"/>
      <c r="F65" s="277"/>
      <c r="G65" s="121"/>
      <c r="H65" s="168"/>
      <c r="I65" s="18"/>
    </row>
    <row r="66" spans="1:9" ht="16.5" x14ac:dyDescent="0.25">
      <c r="A66" s="18"/>
      <c r="B66" s="185" t="s">
        <v>2264</v>
      </c>
      <c r="C66" s="121"/>
      <c r="D66" s="250" t="s">
        <v>1490</v>
      </c>
      <c r="E66" s="121"/>
      <c r="F66" s="284" t="s">
        <v>2711</v>
      </c>
      <c r="G66" s="121"/>
      <c r="H66" s="168"/>
      <c r="I66" s="18"/>
    </row>
    <row r="67" spans="1:9" ht="16.5" x14ac:dyDescent="0.25">
      <c r="A67" s="18"/>
      <c r="B67" s="185" t="s">
        <v>2265</v>
      </c>
      <c r="C67" s="121"/>
      <c r="D67" s="250" t="s">
        <v>1490</v>
      </c>
      <c r="E67" s="121"/>
      <c r="F67" s="284" t="s">
        <v>2711</v>
      </c>
      <c r="G67" s="121"/>
      <c r="H67" s="168"/>
      <c r="I67" s="18"/>
    </row>
    <row r="68" spans="1:9" ht="16.5" x14ac:dyDescent="0.25">
      <c r="A68" s="18"/>
      <c r="B68" s="276" t="s">
        <v>2489</v>
      </c>
      <c r="C68" s="121"/>
      <c r="D68" s="337">
        <v>25.221</v>
      </c>
      <c r="E68" s="121"/>
      <c r="F68" s="250" t="s">
        <v>2120</v>
      </c>
      <c r="G68" s="121"/>
      <c r="H68" s="168"/>
      <c r="I68" s="18"/>
    </row>
    <row r="69" spans="1:9" ht="16.5" x14ac:dyDescent="0.25">
      <c r="A69" s="18"/>
      <c r="B69" s="186" t="str">
        <f>LEFT(B68,SEARCH(",",B68))&amp;" valeur"</f>
        <v>Or (7108), valeur</v>
      </c>
      <c r="C69" s="121"/>
      <c r="D69" s="294">
        <f>8835.53*1000000000</f>
        <v>8835530000000</v>
      </c>
      <c r="E69" s="121"/>
      <c r="F69" s="250" t="s">
        <v>1771</v>
      </c>
      <c r="G69" s="121"/>
      <c r="H69" s="168"/>
      <c r="I69" s="18"/>
    </row>
    <row r="70" spans="1:9" ht="16.5" x14ac:dyDescent="0.25">
      <c r="A70" s="18"/>
      <c r="B70" s="276" t="s">
        <v>2399</v>
      </c>
      <c r="C70" s="121"/>
      <c r="D70" s="294">
        <v>15000</v>
      </c>
      <c r="E70" s="121"/>
      <c r="F70" s="250" t="s">
        <v>2712</v>
      </c>
      <c r="G70" s="121"/>
      <c r="H70" s="168"/>
      <c r="I70" s="18"/>
    </row>
    <row r="71" spans="1:9" ht="16.5" x14ac:dyDescent="0.25">
      <c r="A71" s="18"/>
      <c r="B71" s="186" t="str">
        <f>LEFT(B70,SEARCH(",",B70))&amp;" valeur"</f>
        <v>Argent (7106), valeur</v>
      </c>
      <c r="C71" s="121"/>
      <c r="D71" s="294">
        <f>2.01*1000000000</f>
        <v>2009999999.9999998</v>
      </c>
      <c r="E71" s="121"/>
      <c r="F71" s="250" t="s">
        <v>1771</v>
      </c>
      <c r="G71" s="121"/>
      <c r="H71" s="168"/>
      <c r="I71" s="18"/>
    </row>
    <row r="72" spans="1:9" ht="16.5" x14ac:dyDescent="0.25">
      <c r="A72" s="18"/>
      <c r="B72" s="276" t="s">
        <v>2403</v>
      </c>
      <c r="C72" s="121"/>
      <c r="D72" s="294">
        <v>76432983</v>
      </c>
      <c r="E72" s="121"/>
      <c r="F72" s="250" t="s">
        <v>2120</v>
      </c>
      <c r="G72" s="121"/>
      <c r="H72" s="168" t="s">
        <v>2713</v>
      </c>
      <c r="I72" s="18"/>
    </row>
    <row r="73" spans="1:9" ht="16.5" x14ac:dyDescent="0.25">
      <c r="A73" s="18"/>
      <c r="B73" s="186" t="str">
        <f>LEFT(B72,SEARCH(",",B72))&amp;" valeur"</f>
        <v>Autres (2617), valeur</v>
      </c>
      <c r="C73" s="121"/>
      <c r="D73" s="294">
        <f>24269.62*1000000000</f>
        <v>24269620000000</v>
      </c>
      <c r="E73" s="121"/>
      <c r="F73" s="250" t="s">
        <v>1771</v>
      </c>
      <c r="G73" s="121"/>
      <c r="H73" s="168" t="s">
        <v>2713</v>
      </c>
      <c r="I73" s="18"/>
    </row>
    <row r="74" spans="1:9" ht="16.5" x14ac:dyDescent="0.25">
      <c r="A74" s="18"/>
      <c r="B74" s="276" t="s">
        <v>2403</v>
      </c>
      <c r="C74" s="121"/>
      <c r="D74" s="294">
        <v>182382</v>
      </c>
      <c r="E74" s="121"/>
      <c r="F74" s="250" t="s">
        <v>2120</v>
      </c>
      <c r="G74" s="121"/>
      <c r="H74" s="168" t="s">
        <v>2714</v>
      </c>
      <c r="I74" s="18"/>
    </row>
    <row r="75" spans="1:9" ht="16.5" x14ac:dyDescent="0.25">
      <c r="A75" s="18"/>
      <c r="B75" s="186" t="str">
        <f>LEFT(B74,SEARCH(",",B74))&amp;" valeur"</f>
        <v>Autres (2617), valeur</v>
      </c>
      <c r="C75" s="121"/>
      <c r="D75" s="294">
        <f>727.04*1000000000</f>
        <v>727040000000</v>
      </c>
      <c r="E75" s="121"/>
      <c r="F75" s="250" t="s">
        <v>1771</v>
      </c>
      <c r="G75" s="121"/>
      <c r="H75" s="168" t="s">
        <v>2714</v>
      </c>
      <c r="I75" s="18"/>
    </row>
    <row r="76" spans="1:9" ht="16.5" x14ac:dyDescent="0.25">
      <c r="A76" s="18"/>
      <c r="B76" s="276" t="s">
        <v>2439</v>
      </c>
      <c r="C76" s="121"/>
      <c r="D76" s="294">
        <v>270157</v>
      </c>
      <c r="E76" s="121"/>
      <c r="F76" s="250" t="s">
        <v>2715</v>
      </c>
      <c r="G76" s="121"/>
      <c r="H76" s="168"/>
      <c r="I76" s="18"/>
    </row>
    <row r="77" spans="1:9" ht="16.5" x14ac:dyDescent="0.25">
      <c r="A77" s="18"/>
      <c r="B77" s="186" t="str">
        <f>LEFT(B76,SEARCH(",",B76))&amp;" valeur"</f>
        <v>Diamants (7102), valeur</v>
      </c>
      <c r="C77" s="121"/>
      <c r="D77" s="294">
        <f>180.64*1000000000</f>
        <v>180640000000</v>
      </c>
      <c r="E77" s="121"/>
      <c r="F77" s="250" t="s">
        <v>1771</v>
      </c>
      <c r="G77" s="121"/>
      <c r="H77" s="168"/>
      <c r="I77" s="18"/>
    </row>
    <row r="78" spans="1:9" ht="16.5" x14ac:dyDescent="0.25">
      <c r="A78" s="18"/>
      <c r="B78" s="172"/>
      <c r="C78" s="121"/>
      <c r="D78" s="173"/>
      <c r="E78" s="121"/>
      <c r="F78" s="173"/>
      <c r="G78" s="121"/>
      <c r="H78" s="121"/>
      <c r="I78" s="18"/>
    </row>
    <row r="79" spans="1:9" ht="16.5" x14ac:dyDescent="0.25">
      <c r="A79" s="18"/>
      <c r="B79" s="163" t="s">
        <v>2267</v>
      </c>
      <c r="C79" s="121"/>
      <c r="D79" s="183"/>
      <c r="E79" s="121"/>
      <c r="F79" s="183"/>
      <c r="G79" s="121"/>
      <c r="H79" s="165"/>
      <c r="I79" s="18"/>
    </row>
    <row r="80" spans="1:9" ht="16.5" x14ac:dyDescent="0.25">
      <c r="A80" s="18"/>
      <c r="B80" s="185" t="s">
        <v>2268</v>
      </c>
      <c r="C80" s="121"/>
      <c r="D80" s="250" t="s">
        <v>1490</v>
      </c>
      <c r="E80" s="121"/>
      <c r="F80" s="284" t="s">
        <v>2716</v>
      </c>
      <c r="G80" s="121"/>
      <c r="H80" s="168"/>
      <c r="I80" s="18"/>
    </row>
    <row r="81" spans="1:9" ht="16.5" x14ac:dyDescent="0.25">
      <c r="A81" s="18"/>
      <c r="B81" s="185" t="s">
        <v>2269</v>
      </c>
      <c r="C81" s="121"/>
      <c r="D81" s="250" t="s">
        <v>1490</v>
      </c>
      <c r="E81" s="121"/>
      <c r="F81" s="284" t="s">
        <v>2716</v>
      </c>
      <c r="G81" s="121"/>
      <c r="H81" s="168"/>
      <c r="I81" s="18"/>
    </row>
    <row r="82" spans="1:9" ht="16.5" x14ac:dyDescent="0.25">
      <c r="A82" s="18"/>
      <c r="B82" s="276" t="s">
        <v>2489</v>
      </c>
      <c r="C82" s="121"/>
      <c r="D82" s="296">
        <v>25.274000000000001</v>
      </c>
      <c r="E82" s="121"/>
      <c r="F82" s="250" t="s">
        <v>2120</v>
      </c>
      <c r="G82" s="121"/>
      <c r="H82" s="168"/>
      <c r="I82" s="18"/>
    </row>
    <row r="83" spans="1:9" ht="16.5" x14ac:dyDescent="0.25">
      <c r="A83" s="18"/>
      <c r="B83" s="186" t="str">
        <f>LEFT(B82,SEARCH(",",B82))&amp;" valeur"</f>
        <v>Or (7108), valeur</v>
      </c>
      <c r="C83" s="121"/>
      <c r="D83" s="294">
        <f>8832.96*1000000000</f>
        <v>8832960000000</v>
      </c>
      <c r="E83" s="121"/>
      <c r="F83" s="250" t="s">
        <v>1771</v>
      </c>
      <c r="G83" s="121"/>
      <c r="H83" s="168"/>
      <c r="I83" s="18"/>
    </row>
    <row r="84" spans="1:9" ht="16.5" x14ac:dyDescent="0.25">
      <c r="A84" s="18"/>
      <c r="B84" s="276" t="s">
        <v>2399</v>
      </c>
      <c r="C84" s="121"/>
      <c r="D84" s="294">
        <v>15000</v>
      </c>
      <c r="E84" s="121"/>
      <c r="F84" s="250" t="s">
        <v>2712</v>
      </c>
      <c r="G84" s="121"/>
      <c r="H84" s="168"/>
      <c r="I84" s="18"/>
    </row>
    <row r="85" spans="1:9" ht="16.5" x14ac:dyDescent="0.25">
      <c r="A85" s="18"/>
      <c r="B85" s="186" t="str">
        <f>LEFT(B84,SEARCH(",",B84))&amp;" valeur"</f>
        <v>Argent (7106), valeur</v>
      </c>
      <c r="C85" s="121"/>
      <c r="D85" s="294">
        <f>1.99*1000000000</f>
        <v>1990000000</v>
      </c>
      <c r="E85" s="121"/>
      <c r="F85" s="250" t="s">
        <v>1771</v>
      </c>
      <c r="G85" s="121"/>
      <c r="H85" s="168"/>
      <c r="I85" s="18"/>
    </row>
    <row r="86" spans="1:9" ht="16.5" x14ac:dyDescent="0.25">
      <c r="A86" s="18"/>
      <c r="B86" s="276" t="s">
        <v>2403</v>
      </c>
      <c r="C86" s="121"/>
      <c r="D86" s="294">
        <v>62318781</v>
      </c>
      <c r="E86" s="121"/>
      <c r="F86" s="250" t="s">
        <v>2120</v>
      </c>
      <c r="G86" s="121"/>
      <c r="H86" s="168" t="s">
        <v>2713</v>
      </c>
      <c r="I86" s="18"/>
    </row>
    <row r="87" spans="1:9" ht="16.5" x14ac:dyDescent="0.25">
      <c r="A87" s="18"/>
      <c r="B87" s="186" t="str">
        <f>LEFT(B86,SEARCH(",",B86))&amp;" valeur"</f>
        <v>Autres (2617), valeur</v>
      </c>
      <c r="C87" s="121"/>
      <c r="D87" s="296">
        <f>18894.88*1000000000</f>
        <v>18894880000000</v>
      </c>
      <c r="E87" s="121"/>
      <c r="F87" s="250" t="s">
        <v>1771</v>
      </c>
      <c r="G87" s="121"/>
      <c r="H87" s="168" t="s">
        <v>2713</v>
      </c>
      <c r="I87" s="18"/>
    </row>
    <row r="88" spans="1:9" ht="16.5" x14ac:dyDescent="0.25">
      <c r="A88" s="18"/>
      <c r="B88" s="276" t="s">
        <v>2403</v>
      </c>
      <c r="C88" s="121"/>
      <c r="D88" s="294">
        <v>168596</v>
      </c>
      <c r="E88" s="121"/>
      <c r="F88" s="250" t="s">
        <v>2120</v>
      </c>
      <c r="G88" s="121"/>
      <c r="H88" s="168" t="s">
        <v>2714</v>
      </c>
      <c r="I88" s="18"/>
    </row>
    <row r="89" spans="1:9" ht="16.5" x14ac:dyDescent="0.25">
      <c r="A89" s="18"/>
      <c r="B89" s="186" t="str">
        <f>LEFT(B88,SEARCH(",",B88))&amp;" valeur"</f>
        <v>Autres (2617), valeur</v>
      </c>
      <c r="C89" s="121"/>
      <c r="D89" s="294">
        <f>363.94*1000000000</f>
        <v>363940000000</v>
      </c>
      <c r="E89" s="121"/>
      <c r="F89" s="250" t="s">
        <v>1771</v>
      </c>
      <c r="G89" s="121"/>
      <c r="H89" s="168" t="s">
        <v>2714</v>
      </c>
      <c r="I89" s="18"/>
    </row>
    <row r="90" spans="1:9" ht="16.5" x14ac:dyDescent="0.25">
      <c r="A90" s="18"/>
      <c r="B90" s="276" t="s">
        <v>2439</v>
      </c>
      <c r="C90" s="121"/>
      <c r="D90" s="294">
        <v>270157</v>
      </c>
      <c r="E90" s="121"/>
      <c r="F90" s="250" t="s">
        <v>2715</v>
      </c>
      <c r="G90" s="121"/>
      <c r="H90" s="168"/>
      <c r="I90" s="18"/>
    </row>
    <row r="91" spans="1:9" ht="16.5" x14ac:dyDescent="0.25">
      <c r="A91" s="18"/>
      <c r="B91" s="187" t="str">
        <f>LEFT(B90,SEARCH(",",B90))&amp;" valeur"</f>
        <v>Diamants (7102), valeur</v>
      </c>
      <c r="C91" s="121"/>
      <c r="D91" s="295">
        <f>180.64*1000000000</f>
        <v>180640000000</v>
      </c>
      <c r="E91" s="121"/>
      <c r="F91" s="250" t="s">
        <v>1771</v>
      </c>
      <c r="G91" s="121"/>
      <c r="H91" s="168"/>
      <c r="I91" s="18"/>
    </row>
    <row r="92" spans="1:9" ht="16.5" x14ac:dyDescent="0.25">
      <c r="A92" s="18"/>
      <c r="B92" s="172"/>
      <c r="C92" s="121"/>
      <c r="D92" s="173"/>
      <c r="E92" s="121"/>
      <c r="F92" s="173"/>
      <c r="G92" s="121"/>
      <c r="H92" s="121"/>
      <c r="I92" s="18"/>
    </row>
    <row r="93" spans="1:9" ht="16.5" x14ac:dyDescent="0.25">
      <c r="A93" s="18"/>
      <c r="B93" s="163" t="s">
        <v>2270</v>
      </c>
      <c r="C93" s="121"/>
      <c r="D93" s="183"/>
      <c r="E93" s="121"/>
      <c r="F93" s="188"/>
      <c r="G93" s="121"/>
      <c r="H93" s="165"/>
      <c r="I93" s="18"/>
    </row>
    <row r="94" spans="1:9" ht="28.5" x14ac:dyDescent="0.25">
      <c r="A94" s="18"/>
      <c r="B94" s="185" t="s">
        <v>2271</v>
      </c>
      <c r="C94" s="121"/>
      <c r="D94" s="250" t="s">
        <v>1490</v>
      </c>
      <c r="E94" s="121"/>
      <c r="F94" s="284" t="s">
        <v>2718</v>
      </c>
      <c r="G94" s="121"/>
      <c r="H94" s="168"/>
      <c r="I94" s="18"/>
    </row>
    <row r="95" spans="1:9" ht="28.5" x14ac:dyDescent="0.25">
      <c r="A95" s="18"/>
      <c r="B95" s="189" t="s">
        <v>2068</v>
      </c>
      <c r="C95" s="121"/>
      <c r="D95" s="250" t="s">
        <v>1490</v>
      </c>
      <c r="E95" s="121"/>
      <c r="F95" s="284" t="s">
        <v>2717</v>
      </c>
      <c r="G95" s="121"/>
      <c r="H95" s="168"/>
      <c r="I95" s="18"/>
    </row>
    <row r="96" spans="1:9" ht="28.5" x14ac:dyDescent="0.25">
      <c r="A96" s="18"/>
      <c r="B96" s="190" t="s">
        <v>2381</v>
      </c>
      <c r="C96" s="121"/>
      <c r="D96" s="341"/>
      <c r="E96" s="121"/>
      <c r="F96" s="191" t="s">
        <v>2380</v>
      </c>
      <c r="G96" s="121"/>
      <c r="H96" s="171"/>
      <c r="I96" s="18"/>
    </row>
    <row r="97" spans="1:9" ht="16.5" x14ac:dyDescent="0.25">
      <c r="A97" s="18"/>
      <c r="B97" s="172"/>
      <c r="C97" s="121"/>
      <c r="D97" s="173"/>
      <c r="E97" s="121"/>
      <c r="F97" s="173"/>
      <c r="G97" s="121"/>
      <c r="H97" s="121"/>
      <c r="I97" s="18"/>
    </row>
    <row r="98" spans="1:9" ht="16.5" x14ac:dyDescent="0.25">
      <c r="A98" s="18"/>
      <c r="B98" s="163" t="s">
        <v>2272</v>
      </c>
      <c r="C98" s="121"/>
      <c r="D98" s="188"/>
      <c r="E98" s="121"/>
      <c r="F98" s="188"/>
      <c r="G98" s="121"/>
      <c r="H98" s="338"/>
      <c r="I98" s="18"/>
    </row>
    <row r="99" spans="1:9" ht="28.5" x14ac:dyDescent="0.25">
      <c r="A99" s="18"/>
      <c r="B99" s="190" t="s">
        <v>2273</v>
      </c>
      <c r="C99" s="273"/>
      <c r="D99" s="251" t="s">
        <v>1497</v>
      </c>
      <c r="E99" s="273"/>
      <c r="F99" s="284" t="s">
        <v>2701</v>
      </c>
      <c r="G99" s="121"/>
      <c r="H99" s="338" t="s">
        <v>2719</v>
      </c>
      <c r="I99" s="18"/>
    </row>
    <row r="100" spans="1:9" ht="16.5" x14ac:dyDescent="0.25">
      <c r="A100" s="18"/>
      <c r="B100" s="192" t="s">
        <v>2130</v>
      </c>
      <c r="C100" s="121"/>
      <c r="D100" s="193"/>
      <c r="E100" s="121"/>
      <c r="F100" s="193"/>
      <c r="G100" s="121"/>
      <c r="H100" s="193"/>
      <c r="I100" s="18"/>
    </row>
    <row r="101" spans="1:9" ht="16.5" x14ac:dyDescent="0.25">
      <c r="A101" s="18"/>
      <c r="B101" s="262" t="s">
        <v>1665</v>
      </c>
      <c r="C101" s="121"/>
      <c r="D101" s="284"/>
      <c r="E101" s="121"/>
      <c r="F101" s="250"/>
      <c r="G101" s="121"/>
      <c r="H101" s="297"/>
      <c r="I101" s="18"/>
    </row>
    <row r="102" spans="1:9" ht="16.5" x14ac:dyDescent="0.25">
      <c r="A102" s="18"/>
      <c r="B102" s="274" t="s">
        <v>2266</v>
      </c>
      <c r="C102" s="273"/>
      <c r="D102" s="251"/>
      <c r="E102" s="273"/>
      <c r="F102" s="251"/>
      <c r="G102" s="121"/>
      <c r="H102" s="168"/>
      <c r="I102" s="18"/>
    </row>
    <row r="103" spans="1:9" ht="16.5" x14ac:dyDescent="0.25">
      <c r="A103" s="18"/>
      <c r="B103" s="186" t="s">
        <v>2131</v>
      </c>
      <c r="C103" s="121"/>
      <c r="D103" s="193"/>
      <c r="E103" s="121"/>
      <c r="F103" s="193"/>
      <c r="G103" s="121"/>
      <c r="H103" s="193"/>
      <c r="I103" s="18"/>
    </row>
    <row r="104" spans="1:9" ht="16.5" x14ac:dyDescent="0.25">
      <c r="A104" s="18"/>
      <c r="B104" s="262" t="s">
        <v>1665</v>
      </c>
      <c r="C104" s="121"/>
      <c r="D104" s="284"/>
      <c r="E104" s="121"/>
      <c r="F104" s="250"/>
      <c r="G104" s="121"/>
      <c r="H104" s="338"/>
      <c r="I104" s="18"/>
    </row>
    <row r="105" spans="1:9" ht="16.5" x14ac:dyDescent="0.25">
      <c r="A105" s="18"/>
      <c r="B105" s="194" t="str">
        <f>LEFT(B104,SEARCH(",",B104))&amp;" valeur"</f>
        <v>Gaz naturel, valeur</v>
      </c>
      <c r="C105" s="121"/>
      <c r="D105" s="284"/>
      <c r="E105" s="121"/>
      <c r="F105" s="250"/>
      <c r="G105" s="121"/>
      <c r="H105" s="168"/>
      <c r="I105" s="18"/>
    </row>
    <row r="106" spans="1:9" ht="28.5" x14ac:dyDescent="0.25">
      <c r="A106" s="18"/>
      <c r="B106" s="187" t="s">
        <v>2132</v>
      </c>
      <c r="C106" s="121"/>
      <c r="D106" s="251"/>
      <c r="E106" s="121"/>
      <c r="F106" s="251"/>
      <c r="G106" s="121"/>
      <c r="H106" s="171"/>
      <c r="I106" s="18"/>
    </row>
    <row r="107" spans="1:9" ht="16.5" x14ac:dyDescent="0.25">
      <c r="A107" s="18"/>
      <c r="B107" s="172"/>
      <c r="C107" s="121"/>
      <c r="D107" s="18"/>
      <c r="E107" s="121"/>
      <c r="F107" s="195"/>
      <c r="G107" s="121"/>
      <c r="H107" s="121"/>
      <c r="I107" s="18"/>
    </row>
    <row r="108" spans="1:9" ht="15.95" customHeight="1" x14ac:dyDescent="0.25">
      <c r="A108" s="18"/>
      <c r="B108" s="163" t="s">
        <v>2274</v>
      </c>
      <c r="C108" s="121"/>
      <c r="D108" s="188"/>
      <c r="E108" s="121"/>
      <c r="F108" s="188"/>
      <c r="G108" s="121"/>
      <c r="H108" s="165"/>
      <c r="I108" s="18"/>
    </row>
    <row r="109" spans="1:9" ht="28.5" x14ac:dyDescent="0.25">
      <c r="A109" s="18"/>
      <c r="B109" s="189" t="s">
        <v>2275</v>
      </c>
      <c r="C109" s="121"/>
      <c r="D109" s="250" t="s">
        <v>1490</v>
      </c>
      <c r="E109" s="121"/>
      <c r="F109" s="284" t="s">
        <v>2720</v>
      </c>
      <c r="G109" s="121"/>
      <c r="H109" s="168"/>
      <c r="I109" s="18"/>
    </row>
    <row r="110" spans="1:9" ht="30.75" customHeight="1" x14ac:dyDescent="0.25">
      <c r="A110" s="18"/>
      <c r="B110" s="196" t="s">
        <v>2276</v>
      </c>
      <c r="C110" s="121"/>
      <c r="D110" s="342">
        <f>328.927+186.118</f>
        <v>515.04500000000007</v>
      </c>
      <c r="E110" s="121"/>
      <c r="F110" s="284" t="s">
        <v>2721</v>
      </c>
      <c r="G110" s="121"/>
      <c r="H110" s="171"/>
      <c r="I110" s="18"/>
    </row>
    <row r="111" spans="1:9" ht="16.5" x14ac:dyDescent="0.25">
      <c r="A111" s="18"/>
      <c r="B111" s="172"/>
      <c r="C111" s="121"/>
      <c r="D111" s="173"/>
      <c r="E111" s="121"/>
      <c r="F111" s="195"/>
      <c r="G111" s="121"/>
      <c r="H111" s="121"/>
      <c r="I111" s="18"/>
    </row>
    <row r="112" spans="1:9" ht="16.5" x14ac:dyDescent="0.25">
      <c r="A112" s="18"/>
      <c r="B112" s="163" t="s">
        <v>2277</v>
      </c>
      <c r="C112" s="121"/>
      <c r="D112" s="188"/>
      <c r="E112" s="121"/>
      <c r="F112" s="188"/>
      <c r="G112" s="121"/>
      <c r="H112" s="165"/>
      <c r="I112" s="18"/>
    </row>
    <row r="113" spans="1:9" ht="28.5" x14ac:dyDescent="0.25">
      <c r="A113" s="18"/>
      <c r="B113" s="189" t="s">
        <v>2278</v>
      </c>
      <c r="C113" s="121"/>
      <c r="D113" s="250" t="s">
        <v>1497</v>
      </c>
      <c r="E113" s="121"/>
      <c r="F113" s="284" t="s">
        <v>2722</v>
      </c>
      <c r="G113" s="121"/>
      <c r="H113" s="297"/>
      <c r="I113" s="18"/>
    </row>
    <row r="114" spans="1:9" ht="30.75" customHeight="1" x14ac:dyDescent="0.25">
      <c r="A114" s="18"/>
      <c r="B114" s="196" t="s">
        <v>2279</v>
      </c>
      <c r="C114" s="121"/>
      <c r="D114" s="251"/>
      <c r="E114" s="121"/>
      <c r="F114" s="251"/>
      <c r="G114" s="121"/>
      <c r="H114" s="171" t="s">
        <v>2701</v>
      </c>
      <c r="I114" s="18"/>
    </row>
    <row r="115" spans="1:9" ht="16.5" x14ac:dyDescent="0.25">
      <c r="A115" s="18"/>
      <c r="B115" s="172"/>
      <c r="C115" s="121"/>
      <c r="D115" s="173"/>
      <c r="E115" s="121"/>
      <c r="F115" s="195"/>
      <c r="G115" s="121"/>
      <c r="H115" s="121"/>
      <c r="I115" s="18"/>
    </row>
    <row r="116" spans="1:9" ht="33.950000000000003" customHeight="1" x14ac:dyDescent="0.25">
      <c r="A116" s="18"/>
      <c r="B116" s="163" t="s">
        <v>2280</v>
      </c>
      <c r="C116" s="121"/>
      <c r="D116" s="188"/>
      <c r="E116" s="121"/>
      <c r="F116" s="188"/>
      <c r="G116" s="121"/>
      <c r="H116" s="165"/>
      <c r="I116" s="18"/>
    </row>
    <row r="117" spans="1:9" ht="28.5" x14ac:dyDescent="0.25">
      <c r="A117" s="18"/>
      <c r="B117" s="189" t="s">
        <v>2281</v>
      </c>
      <c r="C117" s="121"/>
      <c r="D117" s="250" t="s">
        <v>1490</v>
      </c>
      <c r="E117" s="121"/>
      <c r="F117" s="284" t="s">
        <v>2723</v>
      </c>
      <c r="G117" s="121"/>
      <c r="H117" s="168"/>
      <c r="I117" s="18"/>
    </row>
    <row r="118" spans="1:9" ht="30.75" customHeight="1" x14ac:dyDescent="0.25">
      <c r="A118" s="18"/>
      <c r="B118" s="196" t="s">
        <v>2282</v>
      </c>
      <c r="C118" s="121"/>
      <c r="D118" s="295">
        <v>286910772404</v>
      </c>
      <c r="E118" s="121"/>
      <c r="F118" s="250" t="s">
        <v>1771</v>
      </c>
      <c r="G118" s="121"/>
      <c r="H118" s="168"/>
      <c r="I118" s="18"/>
    </row>
    <row r="119" spans="1:9" ht="16.5" x14ac:dyDescent="0.25">
      <c r="A119" s="18"/>
      <c r="B119" s="172"/>
      <c r="C119" s="121"/>
      <c r="D119" s="173"/>
      <c r="E119" s="121"/>
      <c r="F119" s="280"/>
      <c r="G119" s="121"/>
      <c r="H119" s="121"/>
      <c r="I119" s="18"/>
    </row>
    <row r="120" spans="1:9" ht="16.5" x14ac:dyDescent="0.25">
      <c r="A120" s="18"/>
      <c r="B120" s="163" t="s">
        <v>2283</v>
      </c>
      <c r="C120" s="121"/>
      <c r="D120" s="188"/>
      <c r="E120" s="121"/>
      <c r="F120" s="188"/>
      <c r="G120" s="121"/>
      <c r="H120" s="165"/>
      <c r="I120" s="18"/>
    </row>
    <row r="121" spans="1:9" ht="30" customHeight="1" x14ac:dyDescent="0.25">
      <c r="A121" s="18"/>
      <c r="B121" s="189" t="str">
        <f>"Le government divulgue-t-il des informations sur les"&amp;RIGHT(B120,LEN(B120)-SEARCH(":",B120,1))&amp;"?"</f>
        <v>Le government divulgue-t-il des informations sur les Paiements directs infranationaux ?</v>
      </c>
      <c r="C121" s="121"/>
      <c r="D121" s="250" t="s">
        <v>1490</v>
      </c>
      <c r="E121" s="121"/>
      <c r="F121" s="284" t="s">
        <v>2724</v>
      </c>
      <c r="G121" s="121"/>
      <c r="H121" s="168"/>
      <c r="I121" s="18"/>
    </row>
    <row r="122" spans="1:9" ht="28.5" x14ac:dyDescent="0.25">
      <c r="A122" s="18"/>
      <c r="B122" s="196" t="s">
        <v>2284</v>
      </c>
      <c r="C122" s="121"/>
      <c r="D122" s="298">
        <v>10464862924</v>
      </c>
      <c r="E122" s="121"/>
      <c r="F122" s="250" t="s">
        <v>1771</v>
      </c>
      <c r="G122" s="121"/>
      <c r="H122" s="171"/>
      <c r="I122" s="18"/>
    </row>
    <row r="123" spans="1:9" ht="16.5" x14ac:dyDescent="0.25">
      <c r="A123" s="18"/>
      <c r="B123" s="172"/>
      <c r="C123" s="121"/>
      <c r="D123" s="173"/>
      <c r="E123" s="121"/>
      <c r="F123" s="195"/>
      <c r="G123" s="121"/>
      <c r="H123" s="121"/>
      <c r="I123" s="18"/>
    </row>
    <row r="124" spans="1:9" ht="16.5" x14ac:dyDescent="0.25">
      <c r="A124" s="18"/>
      <c r="B124" s="163" t="s">
        <v>2285</v>
      </c>
      <c r="C124" s="121"/>
      <c r="D124" s="188"/>
      <c r="E124" s="121"/>
      <c r="F124" s="195"/>
      <c r="G124" s="121"/>
      <c r="H124" s="165"/>
      <c r="I124" s="18"/>
    </row>
    <row r="125" spans="1:9" ht="28.5" x14ac:dyDescent="0.25">
      <c r="A125" s="18"/>
      <c r="B125" s="190" t="s">
        <v>2286</v>
      </c>
      <c r="C125" s="121"/>
      <c r="D125" s="279" t="str">
        <f>IFERROR(IF(_xlfn.DAYS('Partie 1 - Présentation'!$E$30,'Partie 1 - Présentation'!$E$26)/365&gt;0,_xlfn.DAYS('Partie 1 - Présentation'!$E$30,'Partie 1 - Présentation'!$E$26)/365,_xlfn.DAYS('Partie 1 - Présentation'!$E$33,'Partie 1 - Présentation'!$E$26)/365),"Complété automatiquement à partir du feuillet 1. Présentation")</f>
        <v>Complété automatiquement à partir du feuillet 1. Présentation</v>
      </c>
      <c r="E125" s="121"/>
      <c r="F125" s="195"/>
      <c r="G125" s="121"/>
      <c r="H125" s="171"/>
      <c r="I125" s="18"/>
    </row>
    <row r="126" spans="1:9" ht="16.5" x14ac:dyDescent="0.25">
      <c r="A126" s="18"/>
      <c r="B126" s="172"/>
      <c r="C126" s="121"/>
      <c r="D126" s="173"/>
      <c r="E126" s="121"/>
      <c r="F126" s="195"/>
      <c r="G126" s="121"/>
      <c r="H126" s="121"/>
      <c r="I126" s="18"/>
    </row>
    <row r="127" spans="1:9" ht="16.5" x14ac:dyDescent="0.25">
      <c r="A127" s="18"/>
      <c r="B127" s="163" t="s">
        <v>2287</v>
      </c>
      <c r="C127" s="121"/>
      <c r="D127" s="188"/>
      <c r="E127" s="121"/>
      <c r="F127" s="188"/>
      <c r="G127" s="121"/>
      <c r="H127" s="165"/>
      <c r="I127" s="18"/>
    </row>
    <row r="128" spans="1:9" ht="57" x14ac:dyDescent="0.25">
      <c r="A128" s="18"/>
      <c r="B128" s="185" t="s">
        <v>2288</v>
      </c>
      <c r="C128" s="121"/>
      <c r="D128" s="250" t="s">
        <v>1490</v>
      </c>
      <c r="E128" s="121"/>
      <c r="F128" s="284" t="s">
        <v>2725</v>
      </c>
      <c r="G128" s="121"/>
      <c r="H128" s="168"/>
      <c r="I128" s="18"/>
    </row>
    <row r="129" spans="1:9" ht="42.75" x14ac:dyDescent="0.25">
      <c r="A129" s="18"/>
      <c r="B129" s="186" t="s">
        <v>2289</v>
      </c>
      <c r="C129" s="121"/>
      <c r="D129" s="250" t="s">
        <v>1490</v>
      </c>
      <c r="E129" s="121"/>
      <c r="F129" s="284" t="s">
        <v>2725</v>
      </c>
      <c r="G129" s="121"/>
      <c r="H129" s="168"/>
      <c r="I129" s="18"/>
    </row>
    <row r="130" spans="1:9" ht="28.5" x14ac:dyDescent="0.25">
      <c r="A130" s="18"/>
      <c r="B130" s="185" t="s">
        <v>2290</v>
      </c>
      <c r="C130" s="121"/>
      <c r="D130" s="250" t="s">
        <v>2545</v>
      </c>
      <c r="E130" s="121"/>
      <c r="F130" s="284" t="s">
        <v>2725</v>
      </c>
      <c r="G130" s="121"/>
      <c r="H130" s="168"/>
      <c r="I130" s="18"/>
    </row>
    <row r="131" spans="1:9" ht="28.5" x14ac:dyDescent="0.25">
      <c r="A131" s="18"/>
      <c r="B131" s="169" t="s">
        <v>2291</v>
      </c>
      <c r="C131" s="121"/>
      <c r="D131" s="250" t="s">
        <v>2545</v>
      </c>
      <c r="E131" s="121"/>
      <c r="F131" s="336" t="s">
        <v>2726</v>
      </c>
      <c r="G131" s="121"/>
      <c r="H131" s="168"/>
      <c r="I131" s="18"/>
    </row>
    <row r="132" spans="1:9" ht="28.5" x14ac:dyDescent="0.25">
      <c r="A132" s="18"/>
      <c r="B132" s="185" t="s">
        <v>2292</v>
      </c>
      <c r="C132" s="121"/>
      <c r="D132" s="250" t="s">
        <v>1490</v>
      </c>
      <c r="E132" s="121"/>
      <c r="F132" s="284" t="s">
        <v>2725</v>
      </c>
      <c r="G132" s="121"/>
      <c r="H132" s="168"/>
      <c r="I132" s="18"/>
    </row>
    <row r="133" spans="1:9" ht="16.5" x14ac:dyDescent="0.25">
      <c r="A133" s="18"/>
      <c r="B133" s="170" t="s">
        <v>2293</v>
      </c>
      <c r="C133" s="121"/>
      <c r="D133" s="250" t="s">
        <v>1497</v>
      </c>
      <c r="E133" s="121"/>
      <c r="F133" s="284" t="s">
        <v>2725</v>
      </c>
      <c r="G133" s="121"/>
      <c r="H133" s="171"/>
      <c r="I133" s="18"/>
    </row>
    <row r="134" spans="1:9" ht="16.5" x14ac:dyDescent="0.25">
      <c r="A134" s="18"/>
      <c r="B134" s="172"/>
      <c r="C134" s="121"/>
      <c r="D134" s="173"/>
      <c r="E134" s="121"/>
      <c r="F134" s="195"/>
      <c r="G134" s="121"/>
      <c r="H134" s="121"/>
      <c r="I134" s="18"/>
    </row>
    <row r="135" spans="1:9" ht="28.5" x14ac:dyDescent="0.25">
      <c r="A135" s="18"/>
      <c r="B135" s="163" t="s">
        <v>2294</v>
      </c>
      <c r="C135" s="121"/>
      <c r="D135" s="188"/>
      <c r="E135" s="121"/>
      <c r="F135" s="188"/>
      <c r="G135" s="121"/>
      <c r="H135" s="165"/>
      <c r="I135" s="18"/>
    </row>
    <row r="136" spans="1:9" ht="57" x14ac:dyDescent="0.25">
      <c r="A136" s="18"/>
      <c r="B136" s="189" t="s">
        <v>2295</v>
      </c>
      <c r="C136" s="121"/>
      <c r="D136" s="250" t="s">
        <v>1490</v>
      </c>
      <c r="E136" s="121"/>
      <c r="F136" s="284" t="s">
        <v>2727</v>
      </c>
      <c r="G136" s="121"/>
      <c r="H136" s="168"/>
      <c r="I136" s="18"/>
    </row>
    <row r="137" spans="1:9" ht="42.75" x14ac:dyDescent="0.25">
      <c r="A137" s="18"/>
      <c r="B137" s="196" t="s">
        <v>2296</v>
      </c>
      <c r="C137" s="121"/>
      <c r="D137" s="250" t="s">
        <v>1490</v>
      </c>
      <c r="E137" s="121"/>
      <c r="F137" s="284" t="s">
        <v>2727</v>
      </c>
      <c r="G137" s="121"/>
      <c r="H137" s="171"/>
      <c r="I137" s="18"/>
    </row>
    <row r="138" spans="1:9" ht="16.5" x14ac:dyDescent="0.25">
      <c r="A138" s="18"/>
      <c r="B138" s="172"/>
      <c r="C138" s="121"/>
      <c r="D138" s="173"/>
      <c r="E138" s="121"/>
      <c r="F138" s="195"/>
      <c r="G138" s="121"/>
      <c r="H138" s="121"/>
      <c r="I138" s="18"/>
    </row>
    <row r="139" spans="1:9" ht="16.5" x14ac:dyDescent="0.25">
      <c r="A139" s="18"/>
      <c r="B139" s="163" t="s">
        <v>2297</v>
      </c>
      <c r="C139" s="121"/>
      <c r="D139" s="188"/>
      <c r="E139" s="121"/>
      <c r="F139" s="188"/>
      <c r="G139" s="121"/>
      <c r="H139" s="165"/>
      <c r="I139" s="18"/>
    </row>
    <row r="140" spans="1:9" ht="28.5" x14ac:dyDescent="0.25">
      <c r="A140" s="18"/>
      <c r="B140" s="189" t="s">
        <v>2298</v>
      </c>
      <c r="C140" s="121"/>
      <c r="D140" s="250" t="s">
        <v>1490</v>
      </c>
      <c r="E140" s="121"/>
      <c r="F140" s="284" t="s">
        <v>2724</v>
      </c>
      <c r="G140" s="121"/>
      <c r="H140" s="343"/>
      <c r="I140" s="18"/>
    </row>
    <row r="141" spans="1:9" ht="42.75" x14ac:dyDescent="0.25">
      <c r="A141" s="18"/>
      <c r="B141" s="192" t="s">
        <v>2069</v>
      </c>
      <c r="C141" s="121"/>
      <c r="D141" s="337">
        <v>266857174348</v>
      </c>
      <c r="E141" s="121"/>
      <c r="F141" s="250" t="s">
        <v>1771</v>
      </c>
      <c r="G141" s="121"/>
      <c r="H141" s="343"/>
      <c r="I141" s="18"/>
    </row>
    <row r="142" spans="1:9" ht="28.5" x14ac:dyDescent="0.25">
      <c r="A142" s="18"/>
      <c r="B142" s="196" t="s">
        <v>2299</v>
      </c>
      <c r="C142" s="121"/>
      <c r="D142" s="337"/>
      <c r="E142" s="121"/>
      <c r="F142" s="250" t="s">
        <v>1771</v>
      </c>
      <c r="G142" s="121"/>
      <c r="H142" s="343" t="s">
        <v>2728</v>
      </c>
      <c r="I142" s="18"/>
    </row>
    <row r="143" spans="1:9" ht="16.5" x14ac:dyDescent="0.25">
      <c r="A143" s="18"/>
      <c r="B143" s="172"/>
      <c r="C143" s="121"/>
      <c r="D143" s="173"/>
      <c r="E143" s="121"/>
      <c r="F143" s="195"/>
      <c r="G143" s="121"/>
      <c r="H143" s="121"/>
      <c r="I143" s="18"/>
    </row>
    <row r="144" spans="1:9" ht="28.5" x14ac:dyDescent="0.25">
      <c r="A144" s="18"/>
      <c r="B144" s="163" t="s">
        <v>2300</v>
      </c>
      <c r="C144" s="121"/>
      <c r="D144" s="188"/>
      <c r="E144" s="121"/>
      <c r="F144" s="188"/>
      <c r="G144" s="121"/>
      <c r="H144" s="165"/>
      <c r="I144" s="18"/>
    </row>
    <row r="145" spans="1:9" ht="63" customHeight="1" x14ac:dyDescent="0.25">
      <c r="A145" s="18"/>
      <c r="B145" s="189" t="s">
        <v>2301</v>
      </c>
      <c r="C145" s="121"/>
      <c r="D145" s="250" t="s">
        <v>1490</v>
      </c>
      <c r="E145" s="121"/>
      <c r="F145" s="284" t="s">
        <v>2724</v>
      </c>
      <c r="G145" s="121"/>
      <c r="H145" s="168"/>
      <c r="I145" s="18"/>
    </row>
    <row r="146" spans="1:9" ht="28.5" x14ac:dyDescent="0.25">
      <c r="A146" s="18"/>
      <c r="B146" s="189" t="s">
        <v>2302</v>
      </c>
      <c r="C146" s="121"/>
      <c r="D146" s="250" t="s">
        <v>2545</v>
      </c>
      <c r="E146" s="121"/>
      <c r="F146" s="284" t="s">
        <v>2730</v>
      </c>
      <c r="G146" s="121"/>
      <c r="H146" s="168"/>
      <c r="I146" s="18"/>
    </row>
    <row r="147" spans="1:9" ht="57" x14ac:dyDescent="0.25">
      <c r="A147" s="18"/>
      <c r="B147" s="190" t="s">
        <v>2303</v>
      </c>
      <c r="C147" s="121"/>
      <c r="D147" s="250" t="s">
        <v>1490</v>
      </c>
      <c r="E147" s="121"/>
      <c r="F147" s="284" t="s">
        <v>2729</v>
      </c>
      <c r="G147" s="121"/>
      <c r="H147" s="171"/>
      <c r="I147" s="18"/>
    </row>
    <row r="148" spans="1:9" ht="16.5" x14ac:dyDescent="0.25">
      <c r="A148" s="18"/>
      <c r="B148" s="172"/>
      <c r="C148" s="121"/>
      <c r="D148" s="173"/>
      <c r="E148" s="121"/>
      <c r="F148" s="195"/>
      <c r="G148" s="121"/>
      <c r="H148" s="121"/>
      <c r="I148" s="18"/>
    </row>
    <row r="149" spans="1:9" ht="32.450000000000003" customHeight="1" x14ac:dyDescent="0.25">
      <c r="A149" s="18"/>
      <c r="B149" s="163" t="s">
        <v>2304</v>
      </c>
      <c r="C149" s="121"/>
      <c r="D149" s="188"/>
      <c r="E149" s="121"/>
      <c r="F149" s="188"/>
      <c r="G149" s="121"/>
      <c r="H149" s="165"/>
      <c r="I149" s="18"/>
    </row>
    <row r="150" spans="1:9" ht="28.5" x14ac:dyDescent="0.25">
      <c r="A150" s="18"/>
      <c r="B150" s="189" t="s">
        <v>2305</v>
      </c>
      <c r="C150" s="121"/>
      <c r="D150" s="250" t="s">
        <v>1503</v>
      </c>
      <c r="E150" s="121"/>
      <c r="F150" s="284"/>
      <c r="G150" s="121"/>
      <c r="H150" s="168"/>
      <c r="I150" s="18"/>
    </row>
    <row r="151" spans="1:9" ht="28.5" x14ac:dyDescent="0.25">
      <c r="A151" s="18"/>
      <c r="B151" s="192" t="s">
        <v>2306</v>
      </c>
      <c r="C151" s="121"/>
      <c r="D151" s="284"/>
      <c r="E151" s="121"/>
      <c r="F151" s="250"/>
      <c r="G151" s="121"/>
      <c r="H151" s="168"/>
      <c r="I151" s="18"/>
    </row>
    <row r="152" spans="1:9" ht="28.5" x14ac:dyDescent="0.25">
      <c r="A152" s="18"/>
      <c r="B152" s="192" t="s">
        <v>2307</v>
      </c>
      <c r="C152" s="121"/>
      <c r="D152" s="284"/>
      <c r="E152" s="197"/>
      <c r="F152" s="250"/>
      <c r="G152" s="121"/>
      <c r="H152" s="168"/>
      <c r="I152" s="18"/>
    </row>
    <row r="153" spans="1:9" ht="28.5" x14ac:dyDescent="0.25">
      <c r="A153" s="18"/>
      <c r="B153" s="189" t="s">
        <v>2308</v>
      </c>
      <c r="C153" s="121"/>
      <c r="D153" s="250" t="s">
        <v>1490</v>
      </c>
      <c r="E153" s="121"/>
      <c r="F153" s="284" t="s">
        <v>2731</v>
      </c>
      <c r="G153" s="121"/>
      <c r="H153" s="168"/>
      <c r="I153" s="18"/>
    </row>
    <row r="154" spans="1:9" ht="28.5" x14ac:dyDescent="0.25">
      <c r="A154" s="18"/>
      <c r="B154" s="192" t="s">
        <v>2309</v>
      </c>
      <c r="C154" s="121"/>
      <c r="D154" s="284">
        <v>12325000000</v>
      </c>
      <c r="E154" s="121"/>
      <c r="F154" s="250" t="s">
        <v>1771</v>
      </c>
      <c r="G154" s="121"/>
      <c r="H154" s="168"/>
      <c r="I154" s="18"/>
    </row>
    <row r="155" spans="1:9" ht="28.5" x14ac:dyDescent="0.25">
      <c r="A155" s="18"/>
      <c r="B155" s="192" t="s">
        <v>2310</v>
      </c>
      <c r="C155" s="121"/>
      <c r="D155" s="284">
        <v>78891655563</v>
      </c>
      <c r="E155" s="197"/>
      <c r="F155" s="250" t="s">
        <v>1771</v>
      </c>
      <c r="G155" s="121"/>
      <c r="H155" s="168"/>
      <c r="I155" s="18"/>
    </row>
    <row r="156" spans="1:9" ht="28.5" x14ac:dyDescent="0.25">
      <c r="A156" s="18"/>
      <c r="B156" s="189" t="s">
        <v>2134</v>
      </c>
      <c r="C156" s="121"/>
      <c r="D156" s="250" t="s">
        <v>1490</v>
      </c>
      <c r="E156" s="121"/>
      <c r="F156" s="284" t="s">
        <v>2734</v>
      </c>
      <c r="G156" s="121"/>
      <c r="H156" s="168"/>
      <c r="I156" s="18"/>
    </row>
    <row r="157" spans="1:9" ht="28.5" x14ac:dyDescent="0.25">
      <c r="A157" s="18"/>
      <c r="B157" s="192" t="s">
        <v>2135</v>
      </c>
      <c r="C157" s="121"/>
      <c r="D157" s="373">
        <v>6015692500</v>
      </c>
      <c r="E157" s="121"/>
      <c r="F157" s="376" t="s">
        <v>1771</v>
      </c>
      <c r="G157" s="121"/>
      <c r="H157" s="168"/>
      <c r="I157" s="18"/>
    </row>
    <row r="158" spans="1:9" ht="28.5" x14ac:dyDescent="0.25">
      <c r="A158" s="18"/>
      <c r="B158" s="196" t="s">
        <v>2136</v>
      </c>
      <c r="C158" s="121"/>
      <c r="D158" s="373"/>
      <c r="E158" s="121"/>
      <c r="F158" s="376"/>
      <c r="G158" s="121"/>
      <c r="H158" s="171"/>
      <c r="I158" s="18"/>
    </row>
    <row r="159" spans="1:9" ht="16.5" x14ac:dyDescent="0.25">
      <c r="A159" s="18"/>
      <c r="B159" s="172"/>
      <c r="C159" s="121"/>
      <c r="D159" s="173"/>
      <c r="E159" s="121"/>
      <c r="F159" s="195"/>
      <c r="G159" s="121"/>
      <c r="H159" s="121"/>
      <c r="I159" s="18"/>
    </row>
    <row r="160" spans="1:9" ht="16.5" x14ac:dyDescent="0.25">
      <c r="A160" s="18"/>
      <c r="B160" s="163" t="s">
        <v>2311</v>
      </c>
      <c r="C160" s="121"/>
      <c r="D160" s="188"/>
      <c r="E160" s="121"/>
      <c r="F160" s="188"/>
      <c r="G160" s="121"/>
      <c r="H160" s="165"/>
      <c r="I160" s="18"/>
    </row>
    <row r="161" spans="1:9" ht="41.25" customHeight="1" x14ac:dyDescent="0.25">
      <c r="A161" s="18"/>
      <c r="B161" s="189" t="s">
        <v>2312</v>
      </c>
      <c r="C161" s="121"/>
      <c r="D161" s="250" t="s">
        <v>1490</v>
      </c>
      <c r="E161" s="121"/>
      <c r="F161" s="284" t="s">
        <v>2732</v>
      </c>
      <c r="G161" s="121"/>
      <c r="H161" s="374"/>
      <c r="I161" s="18"/>
    </row>
    <row r="162" spans="1:9" ht="41.25" customHeight="1" x14ac:dyDescent="0.25">
      <c r="A162" s="18"/>
      <c r="B162" s="196" t="s">
        <v>2070</v>
      </c>
      <c r="C162" s="121"/>
      <c r="D162" s="298">
        <v>21264833837</v>
      </c>
      <c r="E162" s="121"/>
      <c r="F162" s="251" t="s">
        <v>1771</v>
      </c>
      <c r="G162" s="121"/>
      <c r="H162" s="375"/>
      <c r="I162" s="18"/>
    </row>
    <row r="163" spans="1:9" ht="16.5" x14ac:dyDescent="0.25">
      <c r="A163" s="18"/>
      <c r="B163" s="172"/>
      <c r="C163" s="121"/>
      <c r="D163" s="173"/>
      <c r="E163" s="121"/>
      <c r="F163" s="195"/>
      <c r="G163" s="121"/>
      <c r="H163" s="121"/>
      <c r="I163" s="18"/>
    </row>
    <row r="164" spans="1:9" ht="16.5" x14ac:dyDescent="0.25">
      <c r="A164" s="18"/>
      <c r="B164" s="163" t="s">
        <v>2313</v>
      </c>
      <c r="C164" s="121"/>
      <c r="D164" s="198"/>
      <c r="E164" s="121"/>
      <c r="F164" s="199"/>
      <c r="G164" s="121"/>
      <c r="H164" s="165"/>
      <c r="I164" s="18"/>
    </row>
    <row r="165" spans="1:9" ht="28.5" x14ac:dyDescent="0.25">
      <c r="A165" s="18"/>
      <c r="B165" s="200" t="s">
        <v>2314</v>
      </c>
      <c r="C165" s="121"/>
      <c r="D165" s="250" t="s">
        <v>1490</v>
      </c>
      <c r="E165" s="121"/>
      <c r="F165" s="284" t="s">
        <v>2731</v>
      </c>
      <c r="G165" s="121"/>
      <c r="H165" s="168"/>
      <c r="I165" s="18"/>
    </row>
    <row r="166" spans="1:9" ht="27.6" customHeight="1" x14ac:dyDescent="0.25">
      <c r="A166" s="18"/>
      <c r="B166" s="201" t="s">
        <v>2315</v>
      </c>
      <c r="C166" s="121"/>
      <c r="D166" s="294">
        <f>20210.2*1000000000</f>
        <v>20210200000000</v>
      </c>
      <c r="E166" s="121"/>
      <c r="F166" s="250" t="s">
        <v>1771</v>
      </c>
      <c r="G166" s="121"/>
      <c r="H166" s="168"/>
      <c r="I166" s="18"/>
    </row>
    <row r="167" spans="1:9" ht="16.5" x14ac:dyDescent="0.25">
      <c r="A167" s="18"/>
      <c r="B167" s="185" t="s">
        <v>2115</v>
      </c>
      <c r="C167" s="121"/>
      <c r="D167" s="294"/>
      <c r="E167" s="121"/>
      <c r="F167" s="250"/>
      <c r="G167" s="121"/>
      <c r="H167" s="168" t="s">
        <v>1503</v>
      </c>
      <c r="I167" s="18"/>
    </row>
    <row r="168" spans="1:9" ht="16.5" x14ac:dyDescent="0.25">
      <c r="A168" s="18"/>
      <c r="B168" s="166" t="s">
        <v>2316</v>
      </c>
      <c r="C168" s="121"/>
      <c r="D168" s="294">
        <f>109838*1000000000</f>
        <v>109838000000000</v>
      </c>
      <c r="E168" s="121"/>
      <c r="F168" s="250" t="s">
        <v>1771</v>
      </c>
      <c r="G168" s="121"/>
      <c r="H168" s="168"/>
      <c r="I168" s="18"/>
    </row>
    <row r="169" spans="1:9" ht="16.5" x14ac:dyDescent="0.25">
      <c r="A169" s="18"/>
      <c r="B169" s="166" t="s">
        <v>2317</v>
      </c>
      <c r="C169" s="121"/>
      <c r="D169" s="294">
        <v>4435964535720</v>
      </c>
      <c r="E169" s="121"/>
      <c r="F169" s="250" t="s">
        <v>1771</v>
      </c>
      <c r="G169" s="121"/>
      <c r="H169" s="168"/>
      <c r="I169" s="18"/>
    </row>
    <row r="170" spans="1:9" ht="16.5" x14ac:dyDescent="0.25">
      <c r="A170" s="18"/>
      <c r="B170" s="166" t="s">
        <v>2318</v>
      </c>
      <c r="C170" s="121"/>
      <c r="D170" s="294">
        <f>14420.02*1000000000</f>
        <v>14420020000000</v>
      </c>
      <c r="E170" s="121"/>
      <c r="F170" s="250" t="s">
        <v>1771</v>
      </c>
      <c r="G170" s="121"/>
      <c r="H170" s="168"/>
      <c r="I170" s="18"/>
    </row>
    <row r="171" spans="1:9" ht="16.5" x14ac:dyDescent="0.25">
      <c r="A171" s="18"/>
      <c r="B171" s="166" t="s">
        <v>2319</v>
      </c>
      <c r="C171" s="121"/>
      <c r="D171" s="294">
        <f>28274.41*1000000000</f>
        <v>28274410000000</v>
      </c>
      <c r="E171" s="121"/>
      <c r="F171" s="250" t="s">
        <v>1771</v>
      </c>
      <c r="G171" s="121"/>
      <c r="H171" s="168"/>
      <c r="I171" s="18"/>
    </row>
    <row r="172" spans="1:9" ht="16.5" x14ac:dyDescent="0.25">
      <c r="A172" s="18"/>
      <c r="B172" s="166" t="s">
        <v>2320</v>
      </c>
      <c r="C172" s="121"/>
      <c r="D172" s="294">
        <f>35864.74*1000000000</f>
        <v>35864740000000</v>
      </c>
      <c r="E172" s="121"/>
      <c r="F172" s="250" t="s">
        <v>1771</v>
      </c>
      <c r="G172" s="121"/>
      <c r="H172" s="168"/>
      <c r="I172" s="18"/>
    </row>
    <row r="173" spans="1:9" ht="16.5" x14ac:dyDescent="0.25">
      <c r="A173" s="18"/>
      <c r="B173" s="166" t="s">
        <v>2382</v>
      </c>
      <c r="C173" s="121"/>
      <c r="D173" s="294">
        <f>9450+2229+533+479</f>
        <v>12691</v>
      </c>
      <c r="E173" s="121"/>
      <c r="F173" s="250"/>
      <c r="G173" s="121"/>
      <c r="H173" s="168"/>
      <c r="I173" s="18"/>
    </row>
    <row r="174" spans="1:9" ht="16.5" x14ac:dyDescent="0.25">
      <c r="A174" s="18"/>
      <c r="B174" s="166" t="s">
        <v>2383</v>
      </c>
      <c r="C174" s="121"/>
      <c r="D174" s="294">
        <f>750+50+24+24</f>
        <v>848</v>
      </c>
      <c r="E174" s="121"/>
      <c r="F174" s="250"/>
      <c r="G174" s="121"/>
      <c r="H174" s="168"/>
      <c r="I174" s="18"/>
    </row>
    <row r="175" spans="1:9" ht="16.5" x14ac:dyDescent="0.25">
      <c r="A175" s="18"/>
      <c r="B175" s="166" t="s">
        <v>2384</v>
      </c>
      <c r="C175" s="121"/>
      <c r="D175" s="294">
        <v>280251</v>
      </c>
      <c r="E175" s="121"/>
      <c r="F175" s="250"/>
      <c r="G175" s="121"/>
      <c r="H175" s="168" t="s">
        <v>2733</v>
      </c>
      <c r="I175" s="18"/>
    </row>
    <row r="176" spans="1:9" ht="16.5" x14ac:dyDescent="0.25">
      <c r="A176" s="18"/>
      <c r="B176" s="166" t="s">
        <v>2321</v>
      </c>
      <c r="C176" s="121"/>
      <c r="D176" s="294">
        <v>4285745</v>
      </c>
      <c r="E176" s="121"/>
      <c r="F176" s="250"/>
      <c r="G176" s="121"/>
      <c r="H176" s="168"/>
      <c r="I176" s="18"/>
    </row>
    <row r="177" spans="1:9" ht="16.5" x14ac:dyDescent="0.25">
      <c r="A177" s="18"/>
      <c r="B177" s="166" t="s">
        <v>2322</v>
      </c>
      <c r="C177" s="121"/>
      <c r="D177" s="294"/>
      <c r="E177" s="121"/>
      <c r="F177" s="250"/>
      <c r="G177" s="121"/>
      <c r="H177" s="168"/>
      <c r="I177" s="18"/>
    </row>
    <row r="178" spans="1:9" ht="16.5" x14ac:dyDescent="0.25">
      <c r="A178" s="18"/>
      <c r="B178" s="184" t="s">
        <v>2323</v>
      </c>
      <c r="C178" s="121"/>
      <c r="D178" s="295"/>
      <c r="E178" s="121"/>
      <c r="F178" s="251"/>
      <c r="G178" s="121"/>
      <c r="H178" s="171"/>
      <c r="I178" s="18"/>
    </row>
    <row r="179" spans="1:9" ht="16.5" x14ac:dyDescent="0.25">
      <c r="A179" s="18"/>
      <c r="B179" s="195"/>
      <c r="C179" s="121"/>
      <c r="D179" s="202"/>
      <c r="E179" s="121"/>
      <c r="F179" s="195"/>
      <c r="G179" s="121"/>
      <c r="H179" s="121"/>
      <c r="I179" s="18"/>
    </row>
    <row r="180" spans="1:9" ht="16.5" x14ac:dyDescent="0.25">
      <c r="A180" s="18"/>
      <c r="B180" s="163" t="s">
        <v>2385</v>
      </c>
      <c r="C180" s="252"/>
      <c r="D180" s="253"/>
      <c r="E180" s="252"/>
      <c r="F180" s="253"/>
      <c r="G180" s="252"/>
      <c r="H180" s="254"/>
      <c r="I180" s="18"/>
    </row>
    <row r="181" spans="1:9" ht="37.5" customHeight="1" x14ac:dyDescent="0.25">
      <c r="A181" s="18"/>
      <c r="B181" s="261" t="s">
        <v>2386</v>
      </c>
      <c r="C181" s="252"/>
      <c r="D181" s="255"/>
      <c r="E181" s="252"/>
      <c r="F181" s="255"/>
      <c r="G181" s="252"/>
      <c r="H181" s="256"/>
      <c r="I181" s="18"/>
    </row>
    <row r="182" spans="1:9" ht="31.5" x14ac:dyDescent="0.25">
      <c r="A182" s="18"/>
      <c r="B182" s="257" t="s">
        <v>2387</v>
      </c>
      <c r="C182" s="252"/>
      <c r="D182" s="250" t="s">
        <v>2545</v>
      </c>
      <c r="E182" s="252"/>
      <c r="F182" s="284" t="s">
        <v>2735</v>
      </c>
      <c r="G182" s="252"/>
      <c r="H182" s="256"/>
      <c r="I182" s="18"/>
    </row>
    <row r="183" spans="1:9" ht="63" x14ac:dyDescent="0.25">
      <c r="A183" s="18"/>
      <c r="B183" s="257" t="s">
        <v>2388</v>
      </c>
      <c r="C183" s="258"/>
      <c r="D183" s="250" t="s">
        <v>1490</v>
      </c>
      <c r="E183" s="252"/>
      <c r="F183" s="284" t="s">
        <v>2735</v>
      </c>
      <c r="G183" s="252"/>
      <c r="H183" s="256"/>
      <c r="I183" s="18"/>
    </row>
    <row r="184" spans="1:9" ht="31.5" x14ac:dyDescent="0.25">
      <c r="A184" s="18"/>
      <c r="B184" s="259" t="s">
        <v>2389</v>
      </c>
      <c r="C184" s="258"/>
      <c r="D184" s="250" t="s">
        <v>1490</v>
      </c>
      <c r="E184" s="252"/>
      <c r="F184" s="284" t="s">
        <v>2735</v>
      </c>
      <c r="G184" s="252"/>
      <c r="H184" s="260"/>
      <c r="I184" s="18"/>
    </row>
    <row r="185" spans="1:9" ht="16.5" x14ac:dyDescent="0.25">
      <c r="A185" s="18"/>
      <c r="B185" s="195"/>
      <c r="C185" s="121"/>
      <c r="D185" s="202"/>
      <c r="E185" s="121"/>
      <c r="F185" s="195"/>
      <c r="G185" s="121"/>
      <c r="H185" s="121"/>
      <c r="I185" s="18"/>
    </row>
    <row r="186" spans="1:9" ht="14.1" customHeight="1" x14ac:dyDescent="0.25">
      <c r="A186" s="18"/>
      <c r="B186" s="49"/>
      <c r="D186" s="49"/>
      <c r="F186" s="49"/>
      <c r="H186" s="18"/>
      <c r="I186" s="18"/>
    </row>
    <row r="187" spans="1:9" ht="17.25" hidden="1" customHeight="1" thickBot="1" x14ac:dyDescent="0.35">
      <c r="B187" s="203"/>
      <c r="C187" s="372" t="s">
        <v>2165</v>
      </c>
      <c r="D187" s="372"/>
      <c r="E187" s="372"/>
      <c r="F187" s="372"/>
      <c r="G187" s="372"/>
      <c r="H187" s="203"/>
    </row>
    <row r="188" spans="1:9" ht="24" hidden="1" customHeight="1" thickBot="1" x14ac:dyDescent="0.35">
      <c r="B188" s="204"/>
      <c r="C188" s="357" t="s">
        <v>2166</v>
      </c>
      <c r="D188" s="357"/>
      <c r="E188" s="357"/>
      <c r="F188" s="357"/>
      <c r="G188" s="357"/>
      <c r="H188" s="204"/>
    </row>
    <row r="189" spans="1:9" ht="24.95" hidden="1" customHeight="1" thickBot="1" x14ac:dyDescent="0.35">
      <c r="B189" s="204"/>
      <c r="C189" s="356" t="s">
        <v>2167</v>
      </c>
      <c r="D189" s="356"/>
      <c r="E189" s="356"/>
      <c r="F189" s="356"/>
      <c r="G189" s="356"/>
      <c r="H189" s="204"/>
    </row>
    <row r="190" spans="1:9" ht="18.600000000000001" hidden="1" customHeight="1" thickBot="1" x14ac:dyDescent="0.35">
      <c r="B190" s="83"/>
      <c r="C190" s="368" t="s">
        <v>2168</v>
      </c>
      <c r="D190" s="350"/>
      <c r="E190" s="350"/>
      <c r="F190" s="350"/>
      <c r="G190" s="369"/>
      <c r="H190" s="205"/>
    </row>
    <row r="191" spans="1:9" ht="17.25" thickBot="1" x14ac:dyDescent="0.3">
      <c r="A191" s="18"/>
      <c r="B191" s="62"/>
      <c r="C191" s="62"/>
      <c r="D191" s="62"/>
      <c r="E191" s="62"/>
      <c r="F191" s="62"/>
      <c r="G191" s="62"/>
      <c r="H191" s="63"/>
      <c r="I191" s="18"/>
    </row>
    <row r="192" spans="1:9" ht="19.5" x14ac:dyDescent="0.25">
      <c r="A192" s="18"/>
      <c r="B192" s="206" t="s">
        <v>2221</v>
      </c>
      <c r="D192" s="207"/>
      <c r="F192" s="207"/>
      <c r="H192" s="18"/>
      <c r="I192" s="18"/>
    </row>
    <row r="193" spans="2:6" ht="15.95" customHeight="1" x14ac:dyDescent="0.25">
      <c r="B193" s="352" t="s">
        <v>2377</v>
      </c>
      <c r="C193" s="352"/>
      <c r="D193" s="352"/>
      <c r="F193" s="208"/>
    </row>
    <row r="194" spans="2:6" ht="16.5" x14ac:dyDescent="0.25"/>
    <row r="195" spans="2:6" ht="16.5" x14ac:dyDescent="0.25"/>
    <row r="196" spans="2:6" ht="16.5" x14ac:dyDescent="0.25"/>
    <row r="197" spans="2:6" ht="16.5" x14ac:dyDescent="0.25"/>
    <row r="198" spans="2:6" ht="16.5" x14ac:dyDescent="0.25"/>
    <row r="199" spans="2:6" ht="16.5" x14ac:dyDescent="0.25"/>
    <row r="200" spans="2:6" ht="16.5" x14ac:dyDescent="0.25"/>
    <row r="201" spans="2:6" ht="16.5" x14ac:dyDescent="0.25"/>
    <row r="202" spans="2:6" ht="16.5" x14ac:dyDescent="0.25"/>
    <row r="203" spans="2:6" ht="16.5" x14ac:dyDescent="0.25"/>
    <row r="204" spans="2:6" ht="16.5" x14ac:dyDescent="0.25"/>
    <row r="205" spans="2:6" ht="16.5" x14ac:dyDescent="0.25"/>
    <row r="206" spans="2:6" ht="16.5" x14ac:dyDescent="0.25"/>
    <row r="207" spans="2:6" ht="16.5" x14ac:dyDescent="0.25"/>
    <row r="208" spans="2:6" ht="16.5" x14ac:dyDescent="0.25"/>
    <row r="209" ht="16.5" x14ac:dyDescent="0.25"/>
    <row r="210" ht="16.5" x14ac:dyDescent="0.25"/>
    <row r="211" ht="16.5" x14ac:dyDescent="0.25"/>
    <row r="212" ht="16.5" x14ac:dyDescent="0.25"/>
    <row r="213" ht="16.5" x14ac:dyDescent="0.25"/>
    <row r="214" ht="16.5" x14ac:dyDescent="0.25"/>
    <row r="215" ht="16.5" x14ac:dyDescent="0.25"/>
    <row r="216" ht="16.5" x14ac:dyDescent="0.25"/>
    <row r="217" ht="16.5" x14ac:dyDescent="0.25"/>
  </sheetData>
  <mergeCells count="15">
    <mergeCell ref="C190:G190"/>
    <mergeCell ref="B193:D193"/>
    <mergeCell ref="B10:E10"/>
    <mergeCell ref="B15:H15"/>
    <mergeCell ref="B11:E11"/>
    <mergeCell ref="B12:E12"/>
    <mergeCell ref="B13:E13"/>
    <mergeCell ref="B14:E14"/>
    <mergeCell ref="F10:H14"/>
    <mergeCell ref="C187:G187"/>
    <mergeCell ref="C189:G189"/>
    <mergeCell ref="C188:G188"/>
    <mergeCell ref="D157:D158"/>
    <mergeCell ref="H161:H162"/>
    <mergeCell ref="F157:F158"/>
  </mergeCells>
  <dataValidations count="31">
    <dataValidation type="whole" allowBlank="1" showInputMessage="1" showErrorMessage="1" errorTitle="Veuillez ne pas modifier" error="Veuillez ne pas modifier ces cellules" sqref="B30:B38 B40:B43 B45:B50 B52:B55 B62:B63 B66:B67 B57:B60" xr:uid="{18A3AE5E-DCF3-4B6B-B982-7AC10E52BD8F}">
      <formula1>10000</formula1>
      <formula2>500000</formula2>
    </dataValidation>
    <dataValidation type="textLength" allowBlank="1" showInputMessage="1" showErrorMessage="1" errorTitle="Veuillez ne pas modifier" error="Veuillez ne pas modifier ces cellules" sqref="B24:B26 B97 B80:B81 B185 B19:B22 B78 B92 B117:B119 B125:B126 B109:B111 B113:B115 B99 B121:B123 B107 D125 B94:B95 B179 B28:B29 D96 B105" xr:uid="{FD1D0A5E-84E8-48AE-8EBF-6C369F2DFD67}">
      <formula1>10000</formula1>
      <formula2>50000</formula2>
    </dataValidation>
    <dataValidation type="whole" allowBlank="1" showInputMessage="1" showErrorMessage="1" errorTitle="Veuillez ne pas modifier" error="Veuillez ne pas modifier ces cellules" sqref="B23 B124 B120 B116 B112 B108 B98 B93 B79 B180:B184 B61 B56 B51 B44 B39 B17 B127:B148 B150:B155 B159:B165 B168:B172 B177:B178 B64" xr:uid="{01346396-8EEF-4FE6-A746-910274283B08}">
      <formula1>10000</formula1>
      <formula2>50000</formula2>
    </dataValidation>
    <dataValidation type="decimal" allowBlank="1" showInputMessage="1" showErrorMessage="1" errorTitle="Veuillez ne pas modifier" error="Veuillez ne pas modifier ces cellules" sqref="B191:D192 E191:H193" xr:uid="{32870CFC-EE36-4A4D-ADBB-C0FF5DB2CF74}">
      <formula1>10000</formula1>
      <formula2>50000</formula2>
    </dataValidation>
    <dataValidation type="list" operator="equal" showInputMessage="1" showErrorMessage="1" errorTitle="Saisie erronée" error="Entrée non-valide" promptTitle="Veuillez indiquer la devise" prompt="Saisissez les 3 lettres du code-devise de l’ISO." sqref="F151:F152 F177:F178 F114 F162 F167" xr:uid="{DF1072C8-FEFB-4147-B6AD-F78CF91C4B7A}">
      <formula1>Currency_code_list</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Valeur totale" prompt="Veuillez indiquer le total des revenus._x000a__x000a_Veuillez saisir uniquement des chiffres dans cette cellule. Si des informations supplémentaires sont appropri" sqref="D151:D152 D162 D110 D118 D122 D157 D114 D154:D155 D141:D142" xr:uid="{CAF5D0AB-277F-4538-9B2E-5DE974E3DE80}">
      <formula1>0</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Matières premières volume/valeur" prompt="Veuillez renseigner le nom de la matière première dans la colonne de gauche, en indiquant s'il s'agit d'un volume ou d'une valeur._x000a__x000a_Veuillez saisir un" sqref="D104:D106 D101:D102 D68:D77 D82:D91" xr:uid="{0B8878C8-6619-40E9-8096-EE6BE7FC604B}">
      <formula1>0</formula1>
    </dataValidation>
    <dataValidation type="decimal" allowBlank="1" showInputMessage="1" showErrorMessage="1" sqref="D126" xr:uid="{81426A4D-290E-4AF2-8D6F-F3149A13F5AA}">
      <formula1>10000</formula1>
      <formula2>50000</formula2>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Investissements -tous secteurs-" prompt="Veuillez indiquer le total des investissements dans le pays pour l'année fiscale, en dollars ou monnaie locale (prix courants)_x000a__x000a_Peut correspondre à la" sqref="D178" xr:uid="{3032E63C-A6E8-43E4-84A7-B8C926F323CA}">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Investissements -secteur extract" prompt="Veuillez indiquer le total des investissements dans le secteur extractif pour l'année fiscale, en dollars ou monnaie locale (prix courants)_x000a__x000a_Peut corr" sqref="D177" xr:uid="{29BBE371-2BA2-4A29-B3CA-B0E28CA0DF73}">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Emploi -tous secteurs-" prompt="Représente, en chiffres absolus, le total des emplois dans le pays." sqref="D176" xr:uid="{BAFA2F2B-EDC7-4ED6-B7B6-EDDF140F3E6B}">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chiffres absolus._x000a__x000a__x000a_Veuillez entrer uniquement les chiffres dans cette cellule. Ajoutez des " sqref="D175" xr:uid="{60DE8021-5F5F-4E0F-9D3A-3B71F13F04B0}">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Exportations -secteur extractif-" prompt="Cela se rapporte à la part du secteur extractif dans les exportations totales d'un pays, en chiffres absolus._x000a__x000a_Veuillez entrer uniquement les chiffres" sqref="D171" xr:uid="{D9301F44-46FB-4E7E-B05E-A7BEDE62F157}">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Valeur ajoutée brute -Industries" prompt="La valeur ajoutée brute fait référence au nombre absolu représentant la part du secteur extractif dans le PIB._x000a__x000a_Veuillez entrer uniquement les chiffre" sqref="D166:D167" xr:uid="{444DC13F-2674-42BB-A5F3-7D76596203A4}">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Produit Intérieur Brut" prompt="Cela se rapporte au produit intérieur brut, en USD courants ou en devise locale._x000a__x000a_Veuillez ne saisir que des chiffres dans cette cellule. Si d'autres " sqref="D168" xr:uid="{6C0FFD4F-BEA6-48E8-82B4-92DB05033CDF}">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 -extract" prompt="Cela se rapporte aux revenus gouvernementaux provenant du secteur extractif, y compris les revenus non rapprochés._x000a__x000a_Veuillez entrer uniquement les chi" sqref="D169" xr:uid="{D3779151-A0BD-4E61-B3AB-68878424E332}">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tous sec" prompt="Cela se rapporte au total des revenus gouvernementaux de l'année concernée, y compris les revenus tirés des secteurs non extractifs._x000a__x000a_Entrer uniquemen" sqref="D170" xr:uid="{B8BCCF84-9BE3-4049-B66C-57BDC5195541}">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otal des exportations" prompt="Il s'agit des exportations totales pour l'année en question, y compris les revenus provenant de secteurs non extractifs._x000a__x000a_Veuillez entrer uniquement l" sqref="D172" xr:uid="{558D9CE5-F71C-4FA0-9506-950123E3BFA5}">
      <formula1>2</formula1>
    </dataValidation>
    <dataValidation type="whole" allowBlank="1" showInputMessage="1" showErrorMessage="1" errorTitle="Veuillez ne pas modifier" error="Veuillez ne pas modifier ces cellules" sqref="C187:G190" xr:uid="{FB14B789-8746-4A91-B239-3E7D6093A432}">
      <formula1>444</formula1>
      <formula2>445</formula2>
    </dataValidation>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F68 F70 F72 F82 F84 F90 F74 F76 F101:F102 F104 F88 F86" xr:uid="{822EE6C6-D7C8-40D6-B2D5-7EEEDABD753E}">
      <formula1>"&lt;Selectionner unité&gt;,Sm3,Sm3 o.e.,Barils,Tonnes,oz,carats,Scf"</formula1>
    </dataValidation>
    <dataValidation allowBlank="1" showInputMessage="1" showErrorMessage="1" errorTitle="Veuillez ne pas modifier" error="Veuillez ne pas modifier ces cellules" sqref="B166:B167 B149 B156:B158 B193:D193 B173:B176" xr:uid="{586669E3-5B35-4E92-9DFA-2EE5239FB6A5}"/>
    <dataValidation type="list" showInputMessage="1" showErrorMessage="1" promptTitle="Type de déclaration" prompt="Veuillez indiquer le type de déclaration, parmi:_x000a__x000a_Divulgation systématique_x000a_Rapportage ITIE_x000a_Non disponible_x000a_Sans objet" sqref="D25:D28 D32:D36 D128:D133 D40:D42 D45:D49 D165 D62 D57:D59 D80:D81 D66:D67 D99 D109 D113 D117 D121 D94:D95 D136:D137 D161 D140 D150 D145:D147 D156 D52:D54 D153 D182:D184" xr:uid="{EB0B96BC-C73F-4625-921B-B423889A69F8}">
      <formula1>Reporting_options_list</formula1>
    </dataValidation>
    <dataValidation type="whole" allowBlank="1" showInputMessage="1" showErrorMessage="1" errorTitle="Veuillez ne pas modifier" error="Veuillez ne pas modifier ces cellules" sqref="B100 B103 B106" xr:uid="{5F4D147F-5453-4AC4-8C54-2FA32A611CC1}">
      <formula1>1</formula1>
      <formula2>4</formula2>
    </dataValidation>
    <dataValidation type="whole" allowBlank="1" showInputMessage="1" showErrorMessage="1" errorTitle="Veuillez ne pas modifier" error="Veuillez ne pas modifier ces cellules" sqref="B96 F96" xr:uid="{096084D4-DA79-4AB9-A393-AB3BB925A435}">
      <formula1>5</formula1>
      <formula2>6</formula2>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pourcentage_x000a__x000a__x000a_Veuillez entrer uniquement les chiffres dans cette cellule." sqref="F173:F176" xr:uid="{491EFB04-64B8-4925-8080-186089A2EA5E}">
      <formula1>0</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homme" prompt="Représente la part d'hommes employés dans le secteur extractif, en chiffres absolus._x000a__x000a__x000a_Veuillez entrer uniquement les chiffres dans cette cellule. Ajoutez des " sqref="D173" xr:uid="{77737CE6-1911-4110-97BD-45410D5C85EF}">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femme" prompt="Représente la part de femmes employés dans le secteur extractif, en chiffres absolus._x000a__x000a__x000a_Veuillez entrer uniquement les chiffres dans cette cellule. Ajoutez des " sqref="D174" xr:uid="{F706CB78-296E-41D0-8D9F-43A6206372A6}">
      <formula1>2</formula1>
    </dataValidation>
    <dataValidation type="textLength" allowBlank="1" showInputMessage="1" showErrorMessage="1" sqref="H180:H184" xr:uid="{D3822C6C-1C26-43C8-B6B8-BA8DF4DB7CB6}">
      <formula1>0</formula1>
      <formula2>350</formula2>
    </dataValidation>
    <dataValidation type="whole" showInputMessage="1" showErrorMessage="1" sqref="G180:G184" xr:uid="{6537E2EF-AC38-44BE-BF3B-28377D248EF2}">
      <formula1>999999</formula1>
      <formula2>99999999</formula2>
    </dataValidation>
    <dataValidation showInputMessage="1" showErrorMessage="1" promptTitle="Type de déclaration" prompt="Veuillez indiquer le type de déclaration, parmi:_x000a__x000a_Divulgation systématique_x000a_Rapportage ITIE_x000a_Non disponible_x000a_Sans objet" sqref="D37" xr:uid="{505EBCD6-D675-4478-93BA-C323F1C2E1DF}"/>
    <dataValidation showInputMessage="1" showErrorMessage="1" sqref="B65" xr:uid="{1564FEC5-59C5-47CE-A907-5ED79C11C066}"/>
  </dataValidations>
  <hyperlinks>
    <hyperlink ref="B30" r:id="rId1" location="r2-2" display="Exigence ITIE 2.2: Octroi des licences" xr:uid="{00000000-0004-0000-0200-000007000000}"/>
    <hyperlink ref="B44" r:id="rId2" location="r2-4" xr:uid="{00000000-0004-0000-0200-000008000000}"/>
    <hyperlink ref="B51" r:id="rId3" location="r2-5" xr:uid="{00000000-0004-0000-0200-000009000000}"/>
    <hyperlink ref="B56" r:id="rId4" location="r2-6" xr:uid="{00000000-0004-0000-0200-00000A000000}"/>
    <hyperlink ref="B61" r:id="rId5" location="r3-1" xr:uid="{00000000-0004-0000-0200-00000B000000}"/>
    <hyperlink ref="B64" r:id="rId6" location="r3-2" xr:uid="{00000000-0004-0000-0200-00000C000000}"/>
    <hyperlink ref="B79" r:id="rId7" location="r3-3" xr:uid="{00000000-0004-0000-0200-00000D000000}"/>
    <hyperlink ref="B93" r:id="rId8" location="r4-1" xr:uid="{00000000-0004-0000-0200-00000E000000}"/>
    <hyperlink ref="B98" r:id="rId9" location="r4-2" xr:uid="{00000000-0004-0000-0200-00000F000000}"/>
    <hyperlink ref="B108" r:id="rId10" location="r4-3" xr:uid="{00000000-0004-0000-0200-000010000000}"/>
    <hyperlink ref="B112" r:id="rId11" location="r4-4" xr:uid="{00000000-0004-0000-0200-000011000000}"/>
    <hyperlink ref="B116" r:id="rId12" location="r4-5" xr:uid="{00000000-0004-0000-0200-000012000000}"/>
    <hyperlink ref="B120" r:id="rId13" location="r4-6" xr:uid="{00000000-0004-0000-0200-000013000000}"/>
    <hyperlink ref="B124" r:id="rId14" location="r4-8" xr:uid="{00000000-0004-0000-0200-000014000000}"/>
    <hyperlink ref="B127" r:id="rId15" location="r4-9" xr:uid="{00000000-0004-0000-0200-000015000000}"/>
    <hyperlink ref="B135" r:id="rId16" location="r5-1" xr:uid="{00000000-0004-0000-0200-000016000000}"/>
    <hyperlink ref="B139" r:id="rId17" location="r5-2" xr:uid="{00000000-0004-0000-0200-000017000000}"/>
    <hyperlink ref="B144" r:id="rId18" location="r5-3" xr:uid="{00000000-0004-0000-0200-000018000000}"/>
    <hyperlink ref="B160" r:id="rId19" location="r6-2" xr:uid="{00000000-0004-0000-0200-000019000000}"/>
    <hyperlink ref="B164" r:id="rId20" location="r6-3" xr:uid="{00000000-0004-0000-0200-00001A000000}"/>
    <hyperlink ref="B149" r:id="rId21" location="r6-1" display="Exigence ITIE 6.1: Dépenses sociales " xr:uid="{00000000-0004-0000-0200-000024000000}"/>
    <hyperlink ref="B15:H15" r:id="rId22" display="If you have any questions, please contact data@eiti.org" xr:uid="{00000000-0004-0000-0200-000029000000}"/>
    <hyperlink ref="C190:G190" r:id="rId23" display="Give us your feedback or report a conflict in the data! Write to us at  data@eiti.org" xr:uid="{CDC3591F-ADA9-4DB3-B355-D653DB6FB600}"/>
    <hyperlink ref="G190" r:id="rId24" display="Give us your feedback or report a conflict in the data! Write to us at  data@eiti.org" xr:uid="{A99B6764-1F3E-47AB-809A-4B3DA15ABEB1}"/>
    <hyperlink ref="E190:F190" r:id="rId25" display="Give us your feedback or report a conflict in the data! Write to us at  data@eiti.org" xr:uid="{3762A584-79C1-403C-A889-1F8B6A9F4EDC}"/>
    <hyperlink ref="F190" r:id="rId26" display="Give us your feedback or report a conflict in the data! Write to us at  data@eiti.org" xr:uid="{13FEE2CC-DF49-4876-978D-2AFDC30F458D}"/>
    <hyperlink ref="C188:G188" r:id="rId27" display="Vous voulez en savoir plus sur votre pays ? Vérifiez si votre pays met en œuvre la Norme ITIE en visitant https://eiti.org/countries" xr:uid="{03621DAE-7983-499C-8202-5F3199FEB9F9}"/>
    <hyperlink ref="C189:G189" r:id="rId28" display="Pour la version la plus récente des modèles de données résumées, consultez https://eiti.org/fr/document/modele-donnees-resumees-itie" xr:uid="{B64D4F97-54EE-4F7A-8E6F-BD8EAC781BA6}"/>
    <hyperlink ref="B23" r:id="rId29" location="r2-1" xr:uid="{00000000-0004-0000-0200-000006000000}"/>
    <hyperlink ref="B39" r:id="rId30" location="r2-3" xr:uid="{C8143657-2BB2-452B-A332-AA1FEF1004C7}"/>
    <hyperlink ref="B166" r:id="rId31" xr:uid="{935A10F2-7E13-4EDA-8C48-4E42B289EB4B}"/>
    <hyperlink ref="C187:G187" r:id="rId32" display="Pour plus d’information sur l’ITIE, visitez notre site Internet  https://eiti.org" xr:uid="{9118B4B3-45C5-4CAF-ADE5-EDB0AF20E096}"/>
    <hyperlink ref="B180" r:id="rId33" location="r6-4" display="EITI Requirement 6.4: Environmental impact" xr:uid="{833DE7D9-6853-4F5B-932A-13042510FCE5}"/>
    <hyperlink ref="B65" r:id="rId34" display="(Harmonised System Codes)" xr:uid="{1EA07E2E-372F-42BE-9BEC-A5AE1CE21E62}"/>
    <hyperlink ref="F46" r:id="rId35" display="https://mines.gov.gn/projets/conventions-minieres/_x000a_" xr:uid="{31CE4AF0-F39A-46A6-975C-F593C40A6FDE}"/>
    <hyperlink ref="F47" r:id="rId36" xr:uid="{F3691DDE-87C2-47A0-BC63-8A7B13276EFC}"/>
    <hyperlink ref="F58" r:id="rId37" xr:uid="{6C018C7A-04C6-48EE-AA0F-10619BDD5F74}"/>
    <hyperlink ref="F59" r:id="rId38" display="https://soguipami.net/rapport-de-gestion-2018/ " xr:uid="{65B57321-C599-41F7-9FC1-331E74D89BB2}"/>
    <hyperlink ref="F131" r:id="rId39" xr:uid="{47FD73A8-424C-4329-B527-012374622C3B}"/>
  </hyperlinks>
  <pageMargins left="0.25" right="0.25" top="0.75" bottom="0.75" header="0.3" footer="0.3"/>
  <pageSetup paperSize="8" fitToHeight="0" orientation="landscape" horizontalDpi="2400" verticalDpi="2400" r:id="rId40"/>
  <drawing r:id="rId41"/>
  <extLst>
    <ext xmlns:x14="http://schemas.microsoft.com/office/spreadsheetml/2009/9/main" uri="{CCE6A557-97BC-4b89-ADB6-D9C93CAAB3DF}">
      <x14:dataValidations xmlns:xm="http://schemas.microsoft.com/office/excel/2006/main" count="4">
        <x14:dataValidation type="list" operator="equal" showInputMessage="1" showErrorMessage="1" errorTitle="Saisie erronée" error="Entrée non-valide" promptTitle="Veuillez indiquer la devise" prompt="Saisissez les 3 lettres du code-devise de l’ISO." xr:uid="{DEE8F900-F35E-4EF6-932B-6FF76D2CB843}">
          <x14:formula1>
            <xm:f>'C:\Users\kr65\Downloads\SD\2.0\[Summary Data 2.0 data validation french translation.xlsm]Lists'!#REF!</xm:f>
          </x14:formula1>
          <xm:sqref>F106</xm:sqref>
        </x14:dataValidation>
        <x14:dataValidation type="list" allowBlank="1" showInputMessage="1" showErrorMessage="1" xr:uid="{4215E324-BDE3-41DD-A41F-93FBAA18ACEB}">
          <x14:formula1>
            <xm:f>'C:\Users\kr65\Downloads\SD\2.0\[Summary Data 2.0 data validation french translation.xlsm]Lists'!#REF!</xm:f>
          </x14:formula1>
          <xm:sqref>D23:D24 D30:D31 D164 D179 D185</xm:sqref>
        </x14:dataValidation>
        <x14:dataValidation type="list" showInputMessage="1" showErrorMessage="1" errorTitle="Matière première non-reconnue" error="Veuillez sélectionner une matière première parmi la liste des matières premières du menu déroulant" promptTitle="Veuillez sélectionner la matière" prompt="Veuillez sélectionner la matière première dans le menu déroulant" xr:uid="{0641AB4C-B0A6-4E2A-AD11-889587150CFE}">
          <x14:formula1>
            <xm:f>Listes!$P$3:$P$72</xm:f>
          </x14:formula1>
          <xm:sqref>B90 B70 B68 B74 B82 B84 B72 B76 B104 B101:B102 B88 B86</xm:sqref>
        </x14:dataValidation>
        <x14:dataValidation type="list" operator="equal" showInputMessage="1" showErrorMessage="1" errorTitle="Saisie erronée" error="Entrée non-valide" promptTitle="Veuillez indiquer la devise" prompt="Saisissez les 3 lettres du code-devise de l’ISO." xr:uid="{FFBB2FB2-6E8A-40CC-8813-CE60DCA5D114}">
          <x14:formula1>
            <xm:f>Listes!$I$11:$I$168</xm:f>
          </x14:formula1>
          <xm:sqref>F69 F71 F91 F83 F157 F73 F75 F77 F105 F87 F122 F118 F141:F142 F154:F155 F168:F172 F166 F89 F85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B1:L140"/>
  <sheetViews>
    <sheetView showGridLines="0" topLeftCell="A7" zoomScale="85" zoomScaleNormal="85" workbookViewId="0">
      <selection activeCell="B13" sqref="B13"/>
    </sheetView>
  </sheetViews>
  <sheetFormatPr baseColWidth="10" defaultColWidth="4" defaultRowHeight="24" customHeight="1" x14ac:dyDescent="0.25"/>
  <cols>
    <col min="1" max="1" width="4" style="17"/>
    <col min="2" max="2" width="42.85546875" style="17" customWidth="1"/>
    <col min="3" max="3" width="42.140625" style="17" customWidth="1"/>
    <col min="4" max="4" width="36" style="17" customWidth="1"/>
    <col min="5" max="6" width="27" style="17" customWidth="1"/>
    <col min="7" max="7" width="22.85546875" style="17" customWidth="1"/>
    <col min="8" max="8" width="22.7109375" style="17" hidden="1" customWidth="1"/>
    <col min="9" max="9" width="28.85546875" style="17" bestFit="1" customWidth="1"/>
    <col min="10" max="10" width="12.140625" style="17" customWidth="1"/>
    <col min="11" max="11" width="13.7109375" style="17" customWidth="1"/>
    <col min="12" max="16384" width="4" style="17"/>
  </cols>
  <sheetData>
    <row r="1" spans="2:10" ht="15.75" hidden="1" customHeight="1" x14ac:dyDescent="0.25"/>
    <row r="2" spans="2:10" ht="16.5" hidden="1" x14ac:dyDescent="0.25">
      <c r="B2" s="18"/>
    </row>
    <row r="3" spans="2:10" ht="16.5" hidden="1" x14ac:dyDescent="0.25">
      <c r="B3" s="18"/>
      <c r="C3" s="19"/>
      <c r="D3" s="19"/>
      <c r="E3" s="19" t="s">
        <v>2175</v>
      </c>
    </row>
    <row r="4" spans="2:10" ht="16.5" hidden="1" x14ac:dyDescent="0.25">
      <c r="B4" s="18"/>
      <c r="C4" s="19"/>
      <c r="D4" s="19"/>
      <c r="E4" s="19" t="str">
        <f>Introduction!G4</f>
        <v>AAAA-MM-JJ</v>
      </c>
    </row>
    <row r="5" spans="2:10" ht="16.5" hidden="1" x14ac:dyDescent="0.25"/>
    <row r="6" spans="2:10" ht="16.5" hidden="1" x14ac:dyDescent="0.25"/>
    <row r="7" spans="2:10" ht="16.5" x14ac:dyDescent="0.25"/>
    <row r="8" spans="2:10" ht="16.5" x14ac:dyDescent="0.25">
      <c r="B8" s="21" t="s">
        <v>2324</v>
      </c>
      <c r="C8" s="83"/>
      <c r="D8" s="83"/>
      <c r="E8" s="83"/>
    </row>
    <row r="9" spans="2:10" ht="17.100000000000001" customHeight="1" x14ac:dyDescent="0.25">
      <c r="B9" s="82" t="s">
        <v>2176</v>
      </c>
      <c r="C9" s="209"/>
      <c r="D9" s="82"/>
      <c r="E9" s="209"/>
      <c r="F9" s="210"/>
      <c r="G9" s="210"/>
      <c r="H9" s="210"/>
    </row>
    <row r="10" spans="2:10" ht="30.6" customHeight="1" x14ac:dyDescent="0.25">
      <c r="B10" s="211" t="s">
        <v>2325</v>
      </c>
      <c r="C10" s="84"/>
      <c r="D10" s="365"/>
      <c r="E10" s="84"/>
      <c r="F10" s="52"/>
      <c r="G10" s="52"/>
      <c r="H10" s="52"/>
    </row>
    <row r="11" spans="2:10" ht="30.95" customHeight="1" x14ac:dyDescent="0.25">
      <c r="B11" s="211" t="s">
        <v>2326</v>
      </c>
      <c r="C11" s="84"/>
      <c r="D11" s="365"/>
      <c r="E11" s="84"/>
      <c r="F11" s="52"/>
      <c r="G11" s="52"/>
      <c r="H11" s="52"/>
    </row>
    <row r="12" spans="2:10" ht="50.1" customHeight="1" x14ac:dyDescent="0.25">
      <c r="B12" s="211" t="s">
        <v>2327</v>
      </c>
      <c r="C12" s="84"/>
      <c r="D12" s="365"/>
      <c r="E12" s="84"/>
      <c r="F12" s="52"/>
      <c r="G12" s="52"/>
      <c r="H12" s="52"/>
    </row>
    <row r="13" spans="2:10" ht="15.6" customHeight="1" x14ac:dyDescent="0.25">
      <c r="B13" s="211" t="s">
        <v>2328</v>
      </c>
      <c r="C13" s="84"/>
      <c r="D13" s="365"/>
      <c r="E13" s="84"/>
      <c r="F13" s="52"/>
      <c r="G13" s="52"/>
      <c r="H13" s="52"/>
    </row>
    <row r="14" spans="2:10" ht="16.5" x14ac:dyDescent="0.3">
      <c r="B14" s="212" t="s">
        <v>2329</v>
      </c>
      <c r="C14" s="85"/>
      <c r="D14" s="85"/>
      <c r="E14" s="85"/>
      <c r="F14" s="86"/>
      <c r="G14" s="86"/>
      <c r="H14" s="86"/>
      <c r="I14" s="86"/>
      <c r="J14" s="86"/>
    </row>
    <row r="15" spans="2:10" ht="16.5" x14ac:dyDescent="0.25"/>
    <row r="16" spans="2:10" ht="24.75" thickBot="1" x14ac:dyDescent="0.3">
      <c r="B16" s="379" t="s">
        <v>2330</v>
      </c>
      <c r="C16" s="379"/>
      <c r="D16" s="379"/>
      <c r="E16" s="379"/>
    </row>
    <row r="17" spans="2:12" s="93" customFormat="1" ht="25.5" customHeight="1" thickBot="1" x14ac:dyDescent="0.3">
      <c r="B17" s="380" t="s">
        <v>2071</v>
      </c>
      <c r="C17" s="380"/>
      <c r="D17" s="380"/>
      <c r="E17" s="380"/>
    </row>
    <row r="18" spans="2:12" s="71" customFormat="1" ht="16.5" x14ac:dyDescent="0.25">
      <c r="B18" s="381"/>
      <c r="C18" s="381"/>
      <c r="D18" s="381"/>
      <c r="E18" s="381"/>
    </row>
    <row r="19" spans="2:12" s="71" customFormat="1" ht="19.5" x14ac:dyDescent="0.25">
      <c r="B19" s="263" t="s">
        <v>2331</v>
      </c>
      <c r="C19" s="264"/>
      <c r="D19" s="265"/>
      <c r="E19" s="265"/>
      <c r="F19" s="213"/>
    </row>
    <row r="20" spans="2:12" s="71" customFormat="1" ht="16.5" x14ac:dyDescent="0.25">
      <c r="B20" s="17" t="s">
        <v>2072</v>
      </c>
      <c r="C20" s="17" t="s">
        <v>2121</v>
      </c>
      <c r="D20" s="17" t="s">
        <v>2332</v>
      </c>
      <c r="E20" s="17" t="s">
        <v>2333</v>
      </c>
      <c r="F20" s="213"/>
      <c r="G20" s="215"/>
    </row>
    <row r="21" spans="2:12" s="71" customFormat="1" ht="16.5" x14ac:dyDescent="0.25">
      <c r="B21" s="17" t="s">
        <v>2736</v>
      </c>
      <c r="C21" s="17" t="s">
        <v>2124</v>
      </c>
      <c r="D21" s="17" t="s">
        <v>2830</v>
      </c>
      <c r="E21" s="216">
        <f>SUMIF(Government_revenues_table[Entité de l’État],Government_agencies[[#This Row],[Nom complet de l’entité]],Government_revenues_table[Valeur des revenus])</f>
        <v>2135993187151</v>
      </c>
      <c r="F21" s="215"/>
      <c r="G21" s="217"/>
    </row>
    <row r="22" spans="2:12" s="71" customFormat="1" ht="16.5" x14ac:dyDescent="0.25">
      <c r="B22" s="71" t="s">
        <v>2737</v>
      </c>
      <c r="C22" s="71" t="s">
        <v>2124</v>
      </c>
      <c r="D22" s="71" t="s">
        <v>2830</v>
      </c>
      <c r="E22" s="216">
        <f>SUMIF(Government_revenues_table[Entité de l’État],Government_agencies[[#This Row],[Nom complet de l’entité]],Government_revenues_table[Valeur des revenus])</f>
        <v>1458845749739</v>
      </c>
      <c r="F22" s="217"/>
      <c r="G22" s="17"/>
      <c r="J22" s="213"/>
      <c r="K22" s="213"/>
      <c r="L22" s="213"/>
    </row>
    <row r="23" spans="2:12" s="71" customFormat="1" ht="16.5" x14ac:dyDescent="0.25">
      <c r="B23" s="71" t="s">
        <v>2738</v>
      </c>
      <c r="C23" s="71" t="s">
        <v>2124</v>
      </c>
      <c r="D23" s="71" t="s">
        <v>2830</v>
      </c>
      <c r="E23" s="216">
        <f>SUMIF(Government_revenues_table[Entité de l’État],Government_agencies[[#This Row],[Nom complet de l’entité]],Government_revenues_table[Valeur des revenus])</f>
        <v>500503425424</v>
      </c>
      <c r="F23" s="215"/>
      <c r="G23" s="17"/>
      <c r="J23" s="215"/>
      <c r="K23" s="215"/>
      <c r="L23" s="215"/>
    </row>
    <row r="24" spans="2:12" s="71" customFormat="1" ht="16.5" x14ac:dyDescent="0.25">
      <c r="B24" s="71" t="s">
        <v>2739</v>
      </c>
      <c r="C24" s="71" t="s">
        <v>2124</v>
      </c>
      <c r="D24" s="71" t="s">
        <v>2830</v>
      </c>
      <c r="E24" s="216">
        <f>SUMIF(Government_revenues_table[Entité de l’État],Government_agencies[[#This Row],[Nom complet de l’entité]],Government_revenues_table[Valeur des revenus])</f>
        <v>250429712726</v>
      </c>
      <c r="F24" s="64"/>
      <c r="J24" s="217"/>
      <c r="K24" s="217"/>
      <c r="L24" s="217"/>
    </row>
    <row r="25" spans="2:12" s="71" customFormat="1" ht="16.5" x14ac:dyDescent="0.25">
      <c r="B25" s="71" t="s">
        <v>2740</v>
      </c>
      <c r="C25" s="71" t="s">
        <v>2123</v>
      </c>
      <c r="D25" s="71" t="s">
        <v>2830</v>
      </c>
      <c r="E25" s="216">
        <f>SUMIF(Government_revenues_table[Entité de l’État],Government_agencies[[#This Row],[Nom complet de l’entité]],Government_revenues_table[Valeur des revenus])</f>
        <v>107839115550</v>
      </c>
      <c r="F25" s="344"/>
      <c r="J25" s="217"/>
      <c r="K25" s="217"/>
      <c r="L25" s="217"/>
    </row>
    <row r="26" spans="2:12" s="71" customFormat="1" ht="16.5" x14ac:dyDescent="0.25">
      <c r="B26" s="71" t="s">
        <v>2741</v>
      </c>
      <c r="C26" s="71" t="s">
        <v>2127</v>
      </c>
      <c r="D26" s="71" t="s">
        <v>2830</v>
      </c>
      <c r="E26" s="216">
        <f>SUMIF(Government_revenues_table[Entité de l’État],Government_agencies[[#This Row],[Nom complet de l’entité]],Government_revenues_table[Valeur des revenus])</f>
        <v>91817157146</v>
      </c>
      <c r="F26" s="344"/>
      <c r="J26" s="217"/>
      <c r="K26" s="217"/>
      <c r="L26" s="217"/>
    </row>
    <row r="27" spans="2:12" s="71" customFormat="1" ht="16.5" x14ac:dyDescent="0.25">
      <c r="B27" s="71" t="s">
        <v>2742</v>
      </c>
      <c r="C27" s="71" t="s">
        <v>2124</v>
      </c>
      <c r="D27" s="71" t="s">
        <v>2830</v>
      </c>
      <c r="E27" s="216">
        <f>SUMIF(Government_revenues_table[Entité de l’État],Government_agencies[[#This Row],[Nom complet de l’entité]],Government_revenues_table[Valeur des revenus])</f>
        <v>80867040657</v>
      </c>
      <c r="F27" s="64"/>
      <c r="J27" s="215"/>
      <c r="K27" s="215"/>
      <c r="L27" s="215"/>
    </row>
    <row r="28" spans="2:12" s="71" customFormat="1" ht="16.5" x14ac:dyDescent="0.25">
      <c r="B28" s="71" t="s">
        <v>2743</v>
      </c>
      <c r="C28" s="71" t="s">
        <v>2124</v>
      </c>
      <c r="D28" s="71" t="s">
        <v>2830</v>
      </c>
      <c r="E28" s="216">
        <f>SUMIF(Government_revenues_table[Entité de l’État],Government_agencies[[#This Row],[Nom complet de l’entité]],Government_revenues_table[Valeur des revenus])</f>
        <v>37062208400</v>
      </c>
      <c r="F28" s="286"/>
      <c r="J28" s="215"/>
      <c r="K28" s="215"/>
      <c r="L28" s="215"/>
    </row>
    <row r="29" spans="2:12" s="71" customFormat="1" ht="16.5" x14ac:dyDescent="0.25">
      <c r="B29" s="71" t="s">
        <v>2744</v>
      </c>
      <c r="C29" s="71" t="s">
        <v>2123</v>
      </c>
      <c r="D29" s="71" t="s">
        <v>2830</v>
      </c>
      <c r="E29" s="216">
        <f>SUMIF(Government_revenues_table[Entité de l’État],Government_agencies[[#This Row],[Nom complet de l’entité]],Government_revenues_table[Valeur des revenus])</f>
        <v>21264833837</v>
      </c>
      <c r="F29" s="286"/>
      <c r="J29" s="215"/>
      <c r="K29" s="215"/>
      <c r="L29" s="215"/>
    </row>
    <row r="30" spans="2:12" s="71" customFormat="1" ht="16.5" x14ac:dyDescent="0.25">
      <c r="B30" s="71" t="s">
        <v>2745</v>
      </c>
      <c r="C30" s="71" t="s">
        <v>2123</v>
      </c>
      <c r="D30" s="71" t="s">
        <v>2830</v>
      </c>
      <c r="E30" s="216">
        <f>SUMIF(Government_revenues_table[Entité de l’État],Government_agencies[[#This Row],[Nom complet de l’entité]],Government_revenues_table[Valeur des revenus])</f>
        <v>10446612058</v>
      </c>
      <c r="F30" s="286"/>
      <c r="J30" s="215"/>
      <c r="K30" s="215"/>
      <c r="L30" s="215"/>
    </row>
    <row r="31" spans="2:12" s="71" customFormat="1" ht="16.5" x14ac:dyDescent="0.25">
      <c r="B31" s="71" t="s">
        <v>2746</v>
      </c>
      <c r="C31" s="71" t="s">
        <v>2126</v>
      </c>
      <c r="D31" s="71" t="s">
        <v>2830</v>
      </c>
      <c r="E31" s="216">
        <f>SUMIF(Government_revenues_table[Entité de l’État],Government_agencies[[#This Row],[Nom complet de l’entité]],Government_revenues_table[Valeur des revenus])</f>
        <v>7984025278</v>
      </c>
      <c r="F31" s="286"/>
      <c r="J31" s="215"/>
      <c r="K31" s="215"/>
      <c r="L31" s="215"/>
    </row>
    <row r="32" spans="2:12" s="71" customFormat="1" ht="16.5" x14ac:dyDescent="0.25">
      <c r="B32" s="71" t="s">
        <v>2747</v>
      </c>
      <c r="C32" s="71" t="s">
        <v>2124</v>
      </c>
      <c r="D32" s="71" t="s">
        <v>2830</v>
      </c>
      <c r="E32" s="216">
        <f>SUMIF(Government_revenues_table[Entité de l’État],Government_agencies[[#This Row],[Nom complet de l’entité]],Government_revenues_table[Valeur des revenus])</f>
        <v>3030301080</v>
      </c>
      <c r="F32" s="344"/>
      <c r="J32" s="215"/>
      <c r="K32" s="215"/>
      <c r="L32" s="215"/>
    </row>
    <row r="33" spans="2:12" s="71" customFormat="1" ht="16.5" x14ac:dyDescent="0.25">
      <c r="B33" s="71" t="s">
        <v>2748</v>
      </c>
      <c r="C33" s="71" t="s">
        <v>2127</v>
      </c>
      <c r="D33" s="71" t="s">
        <v>2830</v>
      </c>
      <c r="E33" s="216">
        <f>SUMIF(Government_revenues_table[Entité de l’État],Government_agencies[[#This Row],[Nom complet de l’entité]],Government_revenues_table[Valeur des revenus])</f>
        <v>2564450077</v>
      </c>
      <c r="F33" s="344"/>
      <c r="J33" s="215"/>
      <c r="K33" s="215"/>
      <c r="L33" s="215"/>
    </row>
    <row r="34" spans="2:12" s="71" customFormat="1" ht="16.5" x14ac:dyDescent="0.25">
      <c r="B34" s="64"/>
      <c r="E34" s="64"/>
    </row>
    <row r="35" spans="2:12" s="71" customFormat="1" ht="16.5" x14ac:dyDescent="0.25">
      <c r="E35" s="213"/>
    </row>
    <row r="36" spans="2:12" s="71" customFormat="1" ht="16.5" x14ac:dyDescent="0.25">
      <c r="E36" s="64"/>
    </row>
    <row r="37" spans="2:12" s="71" customFormat="1" ht="16.5" x14ac:dyDescent="0.25">
      <c r="B37" s="64"/>
    </row>
    <row r="38" spans="2:12" s="71" customFormat="1" ht="20.25" thickBot="1" x14ac:dyDescent="0.3">
      <c r="B38" s="263" t="s">
        <v>2338</v>
      </c>
      <c r="C38" s="264"/>
      <c r="D38" s="264"/>
      <c r="E38" s="264"/>
      <c r="F38" s="264"/>
      <c r="G38" s="265"/>
      <c r="H38" s="265"/>
      <c r="I38" s="265"/>
    </row>
    <row r="39" spans="2:12" s="71" customFormat="1" ht="17.25" thickBot="1" x14ac:dyDescent="0.3">
      <c r="B39" s="268" t="s">
        <v>2334</v>
      </c>
      <c r="C39" s="268"/>
      <c r="D39" s="268"/>
      <c r="E39" s="39"/>
      <c r="F39" s="39"/>
      <c r="G39" s="266"/>
      <c r="H39" s="266"/>
      <c r="I39" s="266"/>
    </row>
    <row r="40" spans="2:12" s="71" customFormat="1" ht="33" x14ac:dyDescent="0.25">
      <c r="B40" s="269" t="s">
        <v>2335</v>
      </c>
      <c r="C40" s="270" t="s">
        <v>2336</v>
      </c>
      <c r="D40" s="271" t="s">
        <v>2337</v>
      </c>
      <c r="E40" s="39"/>
      <c r="F40" s="39"/>
      <c r="G40" s="266"/>
      <c r="H40" s="266"/>
      <c r="I40" s="266"/>
    </row>
    <row r="41" spans="2:12" s="71" customFormat="1" ht="19.5" x14ac:dyDescent="0.25">
      <c r="B41" s="267"/>
      <c r="C41" s="39"/>
      <c r="D41" s="39"/>
      <c r="E41" s="39"/>
      <c r="F41" s="39"/>
      <c r="G41" s="266"/>
      <c r="H41" s="266"/>
      <c r="I41" s="266"/>
    </row>
    <row r="42" spans="2:12" s="71" customFormat="1" ht="132" x14ac:dyDescent="0.25">
      <c r="B42" s="214" t="s">
        <v>2074</v>
      </c>
      <c r="C42" s="214" t="s">
        <v>2538</v>
      </c>
      <c r="D42" s="17" t="s">
        <v>2339</v>
      </c>
      <c r="E42" s="17" t="s">
        <v>1464</v>
      </c>
      <c r="F42" s="17" t="s">
        <v>2340</v>
      </c>
      <c r="G42" s="44" t="s">
        <v>2341</v>
      </c>
      <c r="H42" s="44" t="s">
        <v>2133</v>
      </c>
      <c r="I42" s="44" t="s">
        <v>2342</v>
      </c>
    </row>
    <row r="43" spans="2:12" s="71" customFormat="1" ht="16.5" x14ac:dyDescent="0.25">
      <c r="B43" s="17" t="s">
        <v>2749</v>
      </c>
      <c r="C43" s="17" t="s">
        <v>2644</v>
      </c>
      <c r="D43" s="17" t="s">
        <v>2774</v>
      </c>
      <c r="E43" s="17" t="s">
        <v>2097</v>
      </c>
      <c r="F43" s="17" t="s">
        <v>2713</v>
      </c>
      <c r="G43" s="403" t="s">
        <v>2833</v>
      </c>
      <c r="H43" s="218"/>
      <c r="I43" s="216">
        <v>1194480552340</v>
      </c>
    </row>
    <row r="44" spans="2:12" s="71" customFormat="1" ht="16.5" x14ac:dyDescent="0.25">
      <c r="B44" s="17" t="s">
        <v>2750</v>
      </c>
      <c r="C44" s="17" t="s">
        <v>2644</v>
      </c>
      <c r="D44" s="71" t="s">
        <v>2775</v>
      </c>
      <c r="E44" s="17" t="s">
        <v>2097</v>
      </c>
      <c r="F44" s="17" t="s">
        <v>2713</v>
      </c>
      <c r="G44" s="403" t="s">
        <v>2834</v>
      </c>
      <c r="H44" s="218"/>
      <c r="I44" s="216">
        <v>1124043438506</v>
      </c>
    </row>
    <row r="45" spans="2:12" s="71" customFormat="1" ht="16.5" x14ac:dyDescent="0.25">
      <c r="B45" s="71" t="s">
        <v>2751</v>
      </c>
      <c r="C45" s="71" t="s">
        <v>2644</v>
      </c>
      <c r="D45" s="71" t="s">
        <v>2776</v>
      </c>
      <c r="E45" s="17" t="s">
        <v>2097</v>
      </c>
      <c r="F45" s="17" t="s">
        <v>2829</v>
      </c>
      <c r="G45" s="403" t="s">
        <v>2835</v>
      </c>
      <c r="H45" s="218"/>
      <c r="I45" s="216">
        <v>707071829255</v>
      </c>
    </row>
    <row r="46" spans="2:12" s="71" customFormat="1" ht="16.5" x14ac:dyDescent="0.25">
      <c r="B46" s="71" t="s">
        <v>2752</v>
      </c>
      <c r="C46" s="71" t="s">
        <v>2644</v>
      </c>
      <c r="D46" s="71" t="s">
        <v>2777</v>
      </c>
      <c r="E46" s="17" t="s">
        <v>2097</v>
      </c>
      <c r="F46" s="71" t="s">
        <v>2829</v>
      </c>
      <c r="G46" s="403" t="s">
        <v>2836</v>
      </c>
      <c r="H46" s="218"/>
      <c r="I46" s="216">
        <v>311960990827</v>
      </c>
    </row>
    <row r="47" spans="2:12" s="71" customFormat="1" ht="16.5" x14ac:dyDescent="0.25">
      <c r="B47" s="71" t="s">
        <v>2753</v>
      </c>
      <c r="C47" s="71" t="s">
        <v>2644</v>
      </c>
      <c r="D47" s="71" t="s">
        <v>2778</v>
      </c>
      <c r="E47" s="17" t="s">
        <v>2097</v>
      </c>
      <c r="F47" s="71" t="s">
        <v>2713</v>
      </c>
      <c r="G47" s="218" t="s">
        <v>1503</v>
      </c>
      <c r="H47" s="218"/>
      <c r="I47" s="216">
        <v>237554630236</v>
      </c>
    </row>
    <row r="48" spans="2:12" s="71" customFormat="1" ht="16.5" x14ac:dyDescent="0.25">
      <c r="B48" s="71" t="s">
        <v>2754</v>
      </c>
      <c r="C48" s="71" t="s">
        <v>2644</v>
      </c>
      <c r="D48" s="71">
        <v>349895870</v>
      </c>
      <c r="E48" s="17" t="s">
        <v>2097</v>
      </c>
      <c r="F48" s="71" t="s">
        <v>2713</v>
      </c>
      <c r="G48" s="218" t="s">
        <v>1503</v>
      </c>
      <c r="H48" s="218"/>
      <c r="I48" s="216">
        <v>109502950172</v>
      </c>
    </row>
    <row r="49" spans="2:9" s="71" customFormat="1" ht="16.5" x14ac:dyDescent="0.25">
      <c r="B49" s="71" t="s">
        <v>2755</v>
      </c>
      <c r="C49" s="71" t="s">
        <v>2644</v>
      </c>
      <c r="D49" s="71" t="s">
        <v>2779</v>
      </c>
      <c r="E49" s="17" t="s">
        <v>2097</v>
      </c>
      <c r="F49" s="71" t="s">
        <v>2713</v>
      </c>
      <c r="G49" s="403" t="s">
        <v>2837</v>
      </c>
      <c r="H49" s="218"/>
      <c r="I49" s="216">
        <v>73835541945</v>
      </c>
    </row>
    <row r="50" spans="2:9" s="71" customFormat="1" ht="16.5" x14ac:dyDescent="0.25">
      <c r="B50" s="71" t="s">
        <v>2756</v>
      </c>
      <c r="C50" s="71" t="s">
        <v>2644</v>
      </c>
      <c r="D50" s="349" t="s">
        <v>2781</v>
      </c>
      <c r="E50" s="17" t="s">
        <v>2097</v>
      </c>
      <c r="F50" s="71" t="s">
        <v>2832</v>
      </c>
      <c r="G50" s="218" t="s">
        <v>1503</v>
      </c>
      <c r="H50" s="218"/>
      <c r="I50" s="216">
        <v>43989236790</v>
      </c>
    </row>
    <row r="51" spans="2:9" s="71" customFormat="1" ht="16.5" x14ac:dyDescent="0.25">
      <c r="B51" s="71" t="s">
        <v>2757</v>
      </c>
      <c r="C51" s="71" t="s">
        <v>2644</v>
      </c>
      <c r="D51" s="71" t="s">
        <v>2780</v>
      </c>
      <c r="E51" s="17" t="s">
        <v>2097</v>
      </c>
      <c r="F51" s="71" t="s">
        <v>2714</v>
      </c>
      <c r="G51" s="218" t="s">
        <v>1503</v>
      </c>
      <c r="H51" s="218"/>
      <c r="I51" s="216">
        <v>40293255289</v>
      </c>
    </row>
    <row r="52" spans="2:9" s="71" customFormat="1" ht="16.5" x14ac:dyDescent="0.25">
      <c r="B52" s="71" t="s">
        <v>2758</v>
      </c>
      <c r="C52" s="71" t="s">
        <v>2644</v>
      </c>
      <c r="D52" s="71" t="s">
        <v>2782</v>
      </c>
      <c r="E52" s="17" t="s">
        <v>2097</v>
      </c>
      <c r="F52" s="71" t="s">
        <v>2713</v>
      </c>
      <c r="G52" s="218" t="s">
        <v>1503</v>
      </c>
      <c r="H52" s="218"/>
      <c r="I52" s="216">
        <v>38295474483</v>
      </c>
    </row>
    <row r="53" spans="2:9" s="71" customFormat="1" ht="16.5" x14ac:dyDescent="0.25">
      <c r="B53" s="71" t="s">
        <v>2759</v>
      </c>
      <c r="C53" s="71" t="s">
        <v>2644</v>
      </c>
      <c r="D53" s="71" t="s">
        <v>2783</v>
      </c>
      <c r="E53" s="17" t="s">
        <v>2097</v>
      </c>
      <c r="F53" s="71" t="s">
        <v>2713</v>
      </c>
      <c r="G53" s="218" t="s">
        <v>1503</v>
      </c>
      <c r="H53" s="218"/>
      <c r="I53" s="216">
        <v>28635801707</v>
      </c>
    </row>
    <row r="54" spans="2:9" s="71" customFormat="1" ht="16.5" x14ac:dyDescent="0.25">
      <c r="B54" s="71" t="s">
        <v>2760</v>
      </c>
      <c r="C54" s="71" t="s">
        <v>2644</v>
      </c>
      <c r="D54" s="71">
        <v>433202298</v>
      </c>
      <c r="E54" s="17" t="s">
        <v>2097</v>
      </c>
      <c r="F54" s="71" t="s">
        <v>2713</v>
      </c>
      <c r="G54" s="403" t="s">
        <v>2838</v>
      </c>
      <c r="H54" s="218"/>
      <c r="I54" s="216">
        <v>26193140306</v>
      </c>
    </row>
    <row r="55" spans="2:9" s="71" customFormat="1" ht="16.5" x14ac:dyDescent="0.25">
      <c r="B55" s="71" t="s">
        <v>2761</v>
      </c>
      <c r="C55" s="71" t="s">
        <v>2644</v>
      </c>
      <c r="D55" s="71" t="s">
        <v>2784</v>
      </c>
      <c r="E55" s="17" t="s">
        <v>2097</v>
      </c>
      <c r="F55" s="71" t="s">
        <v>2714</v>
      </c>
      <c r="G55" s="218" t="s">
        <v>1503</v>
      </c>
      <c r="H55" s="218"/>
      <c r="I55" s="216">
        <v>20712392157</v>
      </c>
    </row>
    <row r="56" spans="2:9" s="71" customFormat="1" ht="16.5" x14ac:dyDescent="0.25">
      <c r="B56" s="71" t="s">
        <v>2762</v>
      </c>
      <c r="C56" s="71" t="s">
        <v>2644</v>
      </c>
      <c r="D56" s="71" t="s">
        <v>2785</v>
      </c>
      <c r="E56" s="17" t="s">
        <v>2097</v>
      </c>
      <c r="F56" s="71" t="s">
        <v>2714</v>
      </c>
      <c r="G56" s="403" t="s">
        <v>2839</v>
      </c>
      <c r="H56" s="218"/>
      <c r="I56" s="216">
        <v>19225755287</v>
      </c>
    </row>
    <row r="57" spans="2:9" s="71" customFormat="1" ht="16.5" x14ac:dyDescent="0.25">
      <c r="B57" s="71" t="s">
        <v>2763</v>
      </c>
      <c r="C57" s="71" t="s">
        <v>2644</v>
      </c>
      <c r="D57" s="71" t="s">
        <v>2786</v>
      </c>
      <c r="E57" s="17" t="s">
        <v>2097</v>
      </c>
      <c r="F57" s="71" t="s">
        <v>2829</v>
      </c>
      <c r="G57" s="218" t="s">
        <v>1503</v>
      </c>
      <c r="H57" s="218"/>
      <c r="I57" s="216">
        <v>14131871783</v>
      </c>
    </row>
    <row r="58" spans="2:9" s="71" customFormat="1" ht="16.5" x14ac:dyDescent="0.25">
      <c r="B58" s="71" t="s">
        <v>2764</v>
      </c>
      <c r="C58" s="71" t="s">
        <v>2644</v>
      </c>
      <c r="D58" s="71" t="s">
        <v>2787</v>
      </c>
      <c r="E58" s="17" t="s">
        <v>2097</v>
      </c>
      <c r="F58" s="71" t="s">
        <v>2713</v>
      </c>
      <c r="G58" s="218" t="s">
        <v>1503</v>
      </c>
      <c r="H58" s="218"/>
      <c r="I58" s="216">
        <v>13853485236</v>
      </c>
    </row>
    <row r="59" spans="2:9" s="71" customFormat="1" ht="16.5" x14ac:dyDescent="0.25">
      <c r="B59" s="71" t="s">
        <v>2765</v>
      </c>
      <c r="C59" s="71" t="s">
        <v>2644</v>
      </c>
      <c r="D59" s="71" t="s">
        <v>2788</v>
      </c>
      <c r="E59" s="17" t="s">
        <v>2097</v>
      </c>
      <c r="F59" s="71" t="s">
        <v>2831</v>
      </c>
      <c r="G59" s="218" t="s">
        <v>1503</v>
      </c>
      <c r="H59" s="218"/>
      <c r="I59" s="216">
        <v>9260101225</v>
      </c>
    </row>
    <row r="60" spans="2:9" s="71" customFormat="1" ht="16.5" x14ac:dyDescent="0.25">
      <c r="B60" s="71" t="s">
        <v>2766</v>
      </c>
      <c r="C60" s="71" t="s">
        <v>2127</v>
      </c>
      <c r="D60" s="71">
        <v>985117811</v>
      </c>
      <c r="E60" s="17" t="s">
        <v>2097</v>
      </c>
      <c r="F60" s="71" t="s">
        <v>2830</v>
      </c>
      <c r="G60" s="403" t="s">
        <v>2840</v>
      </c>
      <c r="H60" s="218"/>
      <c r="I60" s="216">
        <v>7550426938</v>
      </c>
    </row>
    <row r="61" spans="2:9" s="71" customFormat="1" ht="16.5" x14ac:dyDescent="0.25">
      <c r="B61" s="71" t="s">
        <v>2767</v>
      </c>
      <c r="C61" s="71" t="s">
        <v>2644</v>
      </c>
      <c r="D61" s="71" t="s">
        <v>2789</v>
      </c>
      <c r="E61" s="17" t="s">
        <v>2097</v>
      </c>
      <c r="F61" s="71" t="s">
        <v>2713</v>
      </c>
      <c r="G61" s="218" t="s">
        <v>1503</v>
      </c>
      <c r="H61" s="218"/>
      <c r="I61" s="216">
        <v>7403883863</v>
      </c>
    </row>
    <row r="62" spans="2:9" s="71" customFormat="1" ht="16.5" x14ac:dyDescent="0.25">
      <c r="B62" s="71" t="s">
        <v>2768</v>
      </c>
      <c r="C62" s="71" t="s">
        <v>2644</v>
      </c>
      <c r="D62" s="71" t="s">
        <v>2790</v>
      </c>
      <c r="E62" s="17" t="s">
        <v>2097</v>
      </c>
      <c r="F62" s="71" t="s">
        <v>2832</v>
      </c>
      <c r="G62" s="218" t="s">
        <v>1503</v>
      </c>
      <c r="H62" s="218"/>
      <c r="I62" s="216">
        <v>5979012822</v>
      </c>
    </row>
    <row r="63" spans="2:9" s="71" customFormat="1" ht="16.5" x14ac:dyDescent="0.25">
      <c r="B63" s="71" t="s">
        <v>2769</v>
      </c>
      <c r="C63" s="71" t="s">
        <v>2644</v>
      </c>
      <c r="D63" s="71" t="s">
        <v>2791</v>
      </c>
      <c r="E63" s="17" t="s">
        <v>2097</v>
      </c>
      <c r="F63" s="71" t="s">
        <v>2713</v>
      </c>
      <c r="G63" s="403" t="s">
        <v>2841</v>
      </c>
      <c r="H63" s="218"/>
      <c r="I63" s="216">
        <v>6593028394</v>
      </c>
    </row>
    <row r="64" spans="2:9" s="71" customFormat="1" ht="16.5" x14ac:dyDescent="0.25">
      <c r="B64" s="71" t="s">
        <v>2770</v>
      </c>
      <c r="C64" s="71" t="s">
        <v>2644</v>
      </c>
      <c r="D64" s="71" t="s">
        <v>2792</v>
      </c>
      <c r="E64" s="17" t="s">
        <v>2097</v>
      </c>
      <c r="F64" s="71" t="s">
        <v>2829</v>
      </c>
      <c r="G64" s="218" t="s">
        <v>1503</v>
      </c>
      <c r="H64" s="218"/>
      <c r="I64" s="216">
        <v>5723216985</v>
      </c>
    </row>
    <row r="65" spans="2:10" s="71" customFormat="1" ht="16.5" x14ac:dyDescent="0.25">
      <c r="B65" s="71" t="s">
        <v>2771</v>
      </c>
      <c r="C65" s="71" t="s">
        <v>2644</v>
      </c>
      <c r="D65" s="71" t="s">
        <v>2793</v>
      </c>
      <c r="E65" s="17" t="s">
        <v>2097</v>
      </c>
      <c r="F65" s="71" t="s">
        <v>2832</v>
      </c>
      <c r="G65" s="403" t="s">
        <v>2842</v>
      </c>
      <c r="H65" s="218"/>
      <c r="I65" s="216">
        <v>3760477310</v>
      </c>
    </row>
    <row r="66" spans="2:10" s="71" customFormat="1" ht="16.5" x14ac:dyDescent="0.25">
      <c r="B66" s="71" t="s">
        <v>2772</v>
      </c>
      <c r="C66" s="71" t="s">
        <v>2644</v>
      </c>
      <c r="D66" s="71" t="s">
        <v>2794</v>
      </c>
      <c r="E66" s="17" t="s">
        <v>2097</v>
      </c>
      <c r="F66" s="71" t="s">
        <v>2832</v>
      </c>
      <c r="G66" s="218" t="s">
        <v>1503</v>
      </c>
      <c r="H66" s="218"/>
      <c r="I66" s="216">
        <v>1914060961</v>
      </c>
    </row>
    <row r="67" spans="2:10" s="71" customFormat="1" ht="16.5" x14ac:dyDescent="0.25">
      <c r="B67" s="71" t="s">
        <v>2773</v>
      </c>
      <c r="C67" s="71" t="s">
        <v>2127</v>
      </c>
      <c r="D67" s="71" t="s">
        <v>2795</v>
      </c>
      <c r="E67" s="17" t="s">
        <v>2097</v>
      </c>
      <c r="F67" s="71" t="s">
        <v>2830</v>
      </c>
      <c r="G67" s="403" t="s">
        <v>2843</v>
      </c>
      <c r="H67" s="218"/>
      <c r="I67" s="216">
        <v>22827415313</v>
      </c>
    </row>
    <row r="68" spans="2:10" s="71" customFormat="1" ht="16.5" x14ac:dyDescent="0.25">
      <c r="B68" s="64"/>
    </row>
    <row r="69" spans="2:10" s="71" customFormat="1" ht="19.5" x14ac:dyDescent="0.25">
      <c r="B69" s="263" t="s">
        <v>2343</v>
      </c>
      <c r="C69" s="264"/>
      <c r="D69" s="264"/>
      <c r="E69" s="264"/>
      <c r="F69" s="264"/>
      <c r="G69" s="265"/>
      <c r="H69" s="265"/>
      <c r="I69" s="265"/>
      <c r="J69" s="265"/>
    </row>
    <row r="70" spans="2:10" s="71" customFormat="1" ht="16.5" x14ac:dyDescent="0.25">
      <c r="B70" s="214" t="s">
        <v>2344</v>
      </c>
      <c r="C70" s="219" t="s">
        <v>1462</v>
      </c>
      <c r="D70" s="219" t="s">
        <v>2107</v>
      </c>
      <c r="E70" s="219" t="s">
        <v>2119</v>
      </c>
      <c r="F70" s="17" t="s">
        <v>2345</v>
      </c>
      <c r="G70" s="17" t="s">
        <v>2346</v>
      </c>
      <c r="H70" s="17" t="s">
        <v>2109</v>
      </c>
      <c r="I70" s="17" t="s">
        <v>2108</v>
      </c>
      <c r="J70" s="17" t="s">
        <v>970</v>
      </c>
    </row>
    <row r="71" spans="2:10" s="71" customFormat="1" ht="16.5" x14ac:dyDescent="0.3">
      <c r="B71" s="17" t="s">
        <v>2851</v>
      </c>
      <c r="C71" s="220"/>
      <c r="D71" s="220" t="s">
        <v>2753</v>
      </c>
      <c r="E71" s="220" t="s">
        <v>2713</v>
      </c>
      <c r="F71" s="313" t="s">
        <v>1496</v>
      </c>
      <c r="G71" s="218">
        <v>6333885</v>
      </c>
      <c r="I71" s="216">
        <v>1920440000000</v>
      </c>
      <c r="J71" s="71" t="s">
        <v>1771</v>
      </c>
    </row>
    <row r="72" spans="2:10" s="71" customFormat="1" ht="16.5" x14ac:dyDescent="0.3">
      <c r="B72" s="17" t="s">
        <v>2852</v>
      </c>
      <c r="C72" s="220"/>
      <c r="D72" s="220" t="s">
        <v>2769</v>
      </c>
      <c r="E72" s="220" t="s">
        <v>2713</v>
      </c>
      <c r="F72" s="313" t="s">
        <v>1496</v>
      </c>
      <c r="G72" s="218">
        <v>14664968</v>
      </c>
      <c r="I72" s="216">
        <v>4446430000000</v>
      </c>
      <c r="J72" s="71" t="s">
        <v>1771</v>
      </c>
    </row>
    <row r="73" spans="2:10" s="71" customFormat="1" ht="16.5" x14ac:dyDescent="0.3">
      <c r="B73" s="17" t="s">
        <v>2853</v>
      </c>
      <c r="C73" s="220"/>
      <c r="D73" s="220" t="s">
        <v>2760</v>
      </c>
      <c r="E73" s="220" t="s">
        <v>2713</v>
      </c>
      <c r="F73" s="313" t="s">
        <v>1496</v>
      </c>
      <c r="G73" s="218">
        <v>647602</v>
      </c>
      <c r="I73" s="216">
        <v>196350000000</v>
      </c>
      <c r="J73" s="71" t="s">
        <v>1771</v>
      </c>
    </row>
    <row r="74" spans="2:10" s="71" customFormat="1" ht="16.5" x14ac:dyDescent="0.3">
      <c r="B74" s="17" t="s">
        <v>2849</v>
      </c>
      <c r="C74" s="220"/>
      <c r="D74" s="220" t="s">
        <v>2751</v>
      </c>
      <c r="E74" s="220" t="s">
        <v>2829</v>
      </c>
      <c r="F74" s="313" t="s">
        <v>1496</v>
      </c>
      <c r="G74" s="218">
        <v>8071</v>
      </c>
      <c r="I74" s="216">
        <v>3276630000000</v>
      </c>
      <c r="J74" s="71" t="s">
        <v>1771</v>
      </c>
    </row>
    <row r="75" spans="2:10" s="71" customFormat="1" ht="16.5" x14ac:dyDescent="0.3">
      <c r="B75" s="17" t="s">
        <v>2854</v>
      </c>
      <c r="D75" s="220" t="s">
        <v>2759</v>
      </c>
      <c r="E75" s="220" t="s">
        <v>2713</v>
      </c>
      <c r="F75" s="313" t="s">
        <v>1496</v>
      </c>
      <c r="G75" s="218">
        <v>743029</v>
      </c>
      <c r="I75" s="216">
        <v>225290000000</v>
      </c>
      <c r="J75" s="71" t="s">
        <v>1771</v>
      </c>
    </row>
    <row r="76" spans="2:10" s="71" customFormat="1" ht="16.5" x14ac:dyDescent="0.3">
      <c r="B76" s="18" t="s">
        <v>2855</v>
      </c>
      <c r="C76" s="220"/>
      <c r="D76" s="220" t="s">
        <v>2749</v>
      </c>
      <c r="E76" s="220" t="s">
        <v>2713</v>
      </c>
      <c r="F76" s="313" t="s">
        <v>1496</v>
      </c>
      <c r="G76" s="218">
        <v>35213915</v>
      </c>
      <c r="I76" s="216">
        <v>10676890000000</v>
      </c>
      <c r="J76" s="71" t="s">
        <v>1771</v>
      </c>
    </row>
    <row r="77" spans="2:10" s="71" customFormat="1" ht="16.5" x14ac:dyDescent="0.3">
      <c r="B77" s="49" t="s">
        <v>2855</v>
      </c>
      <c r="C77" s="220"/>
      <c r="D77" s="220" t="s">
        <v>2750</v>
      </c>
      <c r="E77" s="220" t="s">
        <v>2713</v>
      </c>
      <c r="F77" s="313" t="s">
        <v>1496</v>
      </c>
      <c r="G77" s="218">
        <v>13892447</v>
      </c>
      <c r="I77" s="216">
        <v>5307280000000</v>
      </c>
      <c r="J77" s="71" t="s">
        <v>1771</v>
      </c>
    </row>
    <row r="78" spans="2:10" s="71" customFormat="1" ht="16.5" x14ac:dyDescent="0.3">
      <c r="B78" s="17" t="s">
        <v>2855</v>
      </c>
      <c r="C78" s="220"/>
      <c r="D78" s="220" t="s">
        <v>2755</v>
      </c>
      <c r="E78" s="220" t="s">
        <v>2713</v>
      </c>
      <c r="F78" s="313" t="s">
        <v>1496</v>
      </c>
      <c r="G78" s="218">
        <v>3451217</v>
      </c>
      <c r="I78" s="216">
        <v>1046410000000.0001</v>
      </c>
      <c r="J78" s="71" t="s">
        <v>1771</v>
      </c>
    </row>
    <row r="79" spans="2:10" ht="16.5" x14ac:dyDescent="0.3">
      <c r="B79" s="17" t="s">
        <v>2855</v>
      </c>
      <c r="C79" s="220"/>
      <c r="D79" s="220" t="s">
        <v>2764</v>
      </c>
      <c r="E79" s="220" t="s">
        <v>2713</v>
      </c>
      <c r="F79" s="313" t="s">
        <v>1496</v>
      </c>
      <c r="G79" s="404">
        <v>1485920</v>
      </c>
      <c r="I79" s="405">
        <v>450530000000</v>
      </c>
      <c r="J79" s="17" t="s">
        <v>1771</v>
      </c>
    </row>
    <row r="80" spans="2:10" ht="16.5" x14ac:dyDescent="0.3">
      <c r="B80" s="17" t="s">
        <v>2855</v>
      </c>
      <c r="C80" s="220"/>
      <c r="D80" s="17" t="s">
        <v>2752</v>
      </c>
      <c r="E80" s="220" t="s">
        <v>2829</v>
      </c>
      <c r="F80" s="313" t="s">
        <v>1496</v>
      </c>
      <c r="G80" s="404">
        <v>5318</v>
      </c>
      <c r="I80" s="405">
        <v>2169270000000</v>
      </c>
      <c r="J80" s="17" t="s">
        <v>1771</v>
      </c>
    </row>
    <row r="81" spans="2:10" ht="16.5" x14ac:dyDescent="0.3">
      <c r="B81" s="17" t="s">
        <v>2855</v>
      </c>
      <c r="C81" s="220"/>
      <c r="D81" s="17" t="s">
        <v>2763</v>
      </c>
      <c r="E81" s="71" t="s">
        <v>2829</v>
      </c>
      <c r="F81" s="313" t="s">
        <v>1496</v>
      </c>
      <c r="G81" s="404">
        <v>1706</v>
      </c>
      <c r="I81" s="405">
        <v>18820000000</v>
      </c>
      <c r="J81" s="17" t="s">
        <v>1771</v>
      </c>
    </row>
    <row r="82" spans="2:10" ht="16.5" x14ac:dyDescent="0.3">
      <c r="B82" s="17" t="s">
        <v>2855</v>
      </c>
      <c r="C82" s="220"/>
      <c r="D82" s="17" t="s">
        <v>2752</v>
      </c>
      <c r="E82" s="71" t="s">
        <v>2856</v>
      </c>
      <c r="F82" s="313" t="s">
        <v>1496</v>
      </c>
      <c r="G82" s="404">
        <v>15000</v>
      </c>
      <c r="I82" s="405">
        <v>2100000000</v>
      </c>
      <c r="J82" s="17" t="s">
        <v>1771</v>
      </c>
    </row>
    <row r="83" spans="2:10" ht="16.5" x14ac:dyDescent="0.3">
      <c r="B83" s="17" t="s">
        <v>2855</v>
      </c>
      <c r="C83" s="220"/>
      <c r="D83" s="17" t="s">
        <v>2761</v>
      </c>
      <c r="E83" s="71" t="s">
        <v>2714</v>
      </c>
      <c r="F83" s="313" t="s">
        <v>1496</v>
      </c>
      <c r="G83" s="404">
        <v>182382</v>
      </c>
      <c r="I83" s="405">
        <v>727040000000</v>
      </c>
      <c r="J83" s="17" t="s">
        <v>1771</v>
      </c>
    </row>
    <row r="84" spans="2:10" ht="16.5" x14ac:dyDescent="0.25">
      <c r="B84" s="71"/>
      <c r="C84" s="219"/>
      <c r="D84" s="219"/>
      <c r="E84" s="219"/>
      <c r="F84" s="219"/>
      <c r="G84" s="219"/>
    </row>
    <row r="85" spans="2:10" ht="17.25" hidden="1" customHeight="1" x14ac:dyDescent="0.3">
      <c r="B85" s="356" t="s">
        <v>2165</v>
      </c>
      <c r="C85" s="356"/>
      <c r="D85" s="356"/>
      <c r="E85" s="356"/>
      <c r="F85" s="356"/>
      <c r="G85" s="356"/>
      <c r="H85" s="356"/>
      <c r="I85" s="356"/>
    </row>
    <row r="86" spans="2:10" ht="24" hidden="1" customHeight="1" x14ac:dyDescent="0.3">
      <c r="B86" s="377" t="s">
        <v>2166</v>
      </c>
      <c r="C86" s="377"/>
      <c r="D86" s="377"/>
      <c r="E86" s="377"/>
      <c r="F86" s="377"/>
      <c r="G86" s="377"/>
      <c r="H86" s="377"/>
      <c r="I86" s="377"/>
    </row>
    <row r="87" spans="2:10" ht="19.5" hidden="1" customHeight="1" x14ac:dyDescent="0.3">
      <c r="B87" s="356" t="s">
        <v>2167</v>
      </c>
      <c r="C87" s="356"/>
      <c r="D87" s="356"/>
      <c r="E87" s="356"/>
      <c r="F87" s="356"/>
      <c r="G87" s="356"/>
      <c r="H87" s="356"/>
      <c r="I87" s="356"/>
    </row>
    <row r="88" spans="2:10" ht="18.75" hidden="1" customHeight="1" x14ac:dyDescent="0.3">
      <c r="B88" s="378" t="s">
        <v>2168</v>
      </c>
      <c r="C88" s="378"/>
      <c r="D88" s="378"/>
      <c r="E88" s="378"/>
      <c r="F88" s="378"/>
      <c r="G88" s="378"/>
      <c r="H88" s="378"/>
      <c r="I88" s="378"/>
    </row>
    <row r="89" spans="2:10" s="71" customFormat="1" ht="17.25" hidden="1" thickBot="1" x14ac:dyDescent="0.3">
      <c r="B89" s="62"/>
      <c r="C89" s="62"/>
      <c r="D89" s="62"/>
      <c r="E89" s="62"/>
      <c r="F89" s="62"/>
      <c r="G89" s="62"/>
    </row>
    <row r="90" spans="2:10" s="71" customFormat="1" ht="19.5" x14ac:dyDescent="0.25">
      <c r="B90" s="206" t="s">
        <v>2221</v>
      </c>
      <c r="C90" s="17"/>
      <c r="D90" s="221"/>
      <c r="E90" s="17"/>
      <c r="F90" s="221"/>
      <c r="G90" s="17"/>
    </row>
    <row r="91" spans="2:10" s="71" customFormat="1" ht="16.5" x14ac:dyDescent="0.25">
      <c r="B91" s="352" t="s">
        <v>2377</v>
      </c>
      <c r="C91" s="352"/>
      <c r="D91" s="352"/>
      <c r="E91" s="17"/>
      <c r="F91" s="219"/>
      <c r="G91" s="17"/>
    </row>
    <row r="92" spans="2:10" ht="16.5" x14ac:dyDescent="0.25"/>
    <row r="93" spans="2:10" s="71" customFormat="1" ht="16.5" x14ac:dyDescent="0.25">
      <c r="B93" s="17"/>
      <c r="C93" s="17"/>
      <c r="D93" s="17"/>
      <c r="E93" s="17"/>
    </row>
    <row r="94" spans="2:10" s="71" customFormat="1" ht="16.5" x14ac:dyDescent="0.25">
      <c r="B94" s="17"/>
      <c r="C94" s="17"/>
      <c r="D94" s="17"/>
      <c r="E94" s="17"/>
    </row>
    <row r="95" spans="2:10" ht="16.5" x14ac:dyDescent="0.25"/>
    <row r="96" spans="2:10" s="71" customFormat="1" ht="16.5" x14ac:dyDescent="0.25">
      <c r="B96" s="17"/>
      <c r="C96" s="17"/>
      <c r="D96" s="17"/>
      <c r="E96" s="17"/>
    </row>
    <row r="97" spans="2:5" s="71" customFormat="1" ht="16.5" x14ac:dyDescent="0.25">
      <c r="B97" s="17"/>
      <c r="C97" s="17"/>
      <c r="D97" s="17"/>
      <c r="E97" s="17"/>
    </row>
    <row r="98" spans="2:5" ht="16.5" x14ac:dyDescent="0.25"/>
    <row r="99" spans="2:5" ht="16.5" x14ac:dyDescent="0.25"/>
    <row r="100" spans="2:5" ht="16.5" x14ac:dyDescent="0.25"/>
    <row r="101" spans="2:5" ht="16.5" x14ac:dyDescent="0.25"/>
    <row r="102" spans="2:5" ht="16.5" x14ac:dyDescent="0.25"/>
    <row r="103" spans="2:5" ht="16.5" x14ac:dyDescent="0.25"/>
    <row r="104" spans="2:5" ht="16.5" x14ac:dyDescent="0.25"/>
    <row r="105" spans="2:5" ht="16.5" x14ac:dyDescent="0.25"/>
    <row r="106" spans="2:5" ht="16.5" x14ac:dyDescent="0.25"/>
    <row r="107" spans="2:5" s="71" customFormat="1" ht="16.5" x14ac:dyDescent="0.25">
      <c r="B107" s="17"/>
      <c r="C107" s="17"/>
      <c r="D107" s="17"/>
      <c r="E107" s="17"/>
    </row>
    <row r="108" spans="2:5" ht="16.5" x14ac:dyDescent="0.25"/>
    <row r="109" spans="2:5" ht="16.5" x14ac:dyDescent="0.25"/>
    <row r="110" spans="2:5" ht="16.5" x14ac:dyDescent="0.25"/>
    <row r="111" spans="2:5" ht="16.5" x14ac:dyDescent="0.25"/>
    <row r="112" spans="2:5" ht="16.5" x14ac:dyDescent="0.25"/>
    <row r="113" ht="16.5" x14ac:dyDescent="0.25"/>
    <row r="114" ht="16.5" x14ac:dyDescent="0.25"/>
    <row r="115" ht="15" customHeight="1" x14ac:dyDescent="0.25"/>
    <row r="116" ht="15" customHeight="1" x14ac:dyDescent="0.25"/>
    <row r="117" ht="16.5" x14ac:dyDescent="0.25"/>
    <row r="118" ht="16.5" x14ac:dyDescent="0.25"/>
    <row r="119" ht="18.75" customHeight="1" x14ac:dyDescent="0.25"/>
    <row r="120" ht="16.5" x14ac:dyDescent="0.25"/>
    <row r="121" ht="16.5" x14ac:dyDescent="0.25"/>
    <row r="122" ht="16.5" x14ac:dyDescent="0.25"/>
    <row r="123" ht="16.5" x14ac:dyDescent="0.25"/>
    <row r="124" ht="16.5" x14ac:dyDescent="0.25"/>
    <row r="125" ht="16.5" x14ac:dyDescent="0.25"/>
    <row r="126" ht="16.5" x14ac:dyDescent="0.25"/>
    <row r="127" ht="16.5" x14ac:dyDescent="0.25"/>
    <row r="128" ht="16.5" x14ac:dyDescent="0.25"/>
    <row r="129" ht="16.5" x14ac:dyDescent="0.25"/>
    <row r="130" ht="16.5" x14ac:dyDescent="0.25"/>
    <row r="131" ht="16.5" x14ac:dyDescent="0.25"/>
    <row r="132" ht="16.5" x14ac:dyDescent="0.25"/>
    <row r="133" ht="16.5" x14ac:dyDescent="0.25"/>
    <row r="134" ht="16.5" x14ac:dyDescent="0.25"/>
    <row r="135" ht="16.5" x14ac:dyDescent="0.25"/>
    <row r="136" ht="16.5" x14ac:dyDescent="0.25"/>
    <row r="137" ht="16.5" x14ac:dyDescent="0.25"/>
    <row r="138" ht="16.5" x14ac:dyDescent="0.25"/>
    <row r="139" ht="16.5" x14ac:dyDescent="0.25"/>
    <row r="140" ht="16.5" x14ac:dyDescent="0.25"/>
  </sheetData>
  <mergeCells count="9">
    <mergeCell ref="B86:I86"/>
    <mergeCell ref="B87:I87"/>
    <mergeCell ref="B88:I88"/>
    <mergeCell ref="B91:D91"/>
    <mergeCell ref="D10:D13"/>
    <mergeCell ref="B16:E16"/>
    <mergeCell ref="B17:E17"/>
    <mergeCell ref="B18:E18"/>
    <mergeCell ref="B85:I85"/>
  </mergeCells>
  <dataValidations xWindow="296" yWindow="379" count="25">
    <dataValidation type="list" allowBlank="1" showInputMessage="1" showErrorMessage="1" promptTitle="Veuillez sélectionner le secteur" prompt="Veuillez sélectionner le secteur pertinent pour l'entreprise dans la liste" sqref="E43:E67" xr:uid="{F383C4B0-BFB1-4275-8902-B9CBC1BDD66F}">
      <formula1>Sector_list</formula1>
    </dataValidation>
    <dataValidation allowBlank="1" showInputMessage="1" showErrorMessage="1" promptTitle="Veuillez sélectionner les matièr" prompt="Veuillez sélectionner les matières premières exploitées, séparées par une virgule" sqref="F43:F67" xr:uid="{03DB06AD-5356-48E6-AF86-BD36AB1EF40E}"/>
    <dataValidation errorStyle="warning" allowBlank="1" showInputMessage="1" showErrorMessage="1" errorTitle="URL" error="Veuillez indiquer une URL" sqref="G43:H67" xr:uid="{7E085E98-106D-442B-9524-E857F18034EC}"/>
    <dataValidation allowBlank="1" showInputMessage="1" showErrorMessage="1" promptTitle="Numéro d'identification" prompt="Veuillez saisir un numéro d'identification unique, tel qu’un TIN, un numéro d'organisation ou similaire." sqref="D43:D67" xr:uid="{CB3B9251-12D5-4F96-BBCA-A761DAA6C149}"/>
    <dataValidation type="textLength" allowBlank="1" showInputMessage="1" showErrorMessage="1" errorTitle="Veuillez ne pas modifier" error="Veuillez ne pas modifier ces cellules" sqref="B70:C70 B69:G69 B16:E17 B19:C19 F70 B20 D20:E20 I42 B38:D39 B41:D41 E38:F41 B42 D42:G42" xr:uid="{41CB2CFC-8915-431A-8B82-76B8D96A6704}">
      <formula1>10000</formula1>
      <formula2>50000</formula2>
    </dataValidation>
    <dataValidation type="decimal" allowBlank="1" showInputMessage="1" showErrorMessage="1" errorTitle="Veuillez ne pas modifier" error="Veuillez ne pas modifier ces cellules" sqref="E89:G91 B89:D90" xr:uid="{3A04F5EF-66E4-43AD-A539-8FA3BA9F198C}">
      <formula1>10000</formula1>
      <formula2>500000</formula2>
    </dataValidation>
    <dataValidation allowBlank="1" showInputMessage="1" showErrorMessage="1" promptTitle="Nom de l'entreprise" prompt="Saisissez le nom de l'entreprise ici_x000a__x000a_Veuillez vous abstenir d'utiliser des acronymes et indiquez le nom complet" sqref="B43:B67" xr:uid="{42A6D033-2055-45B6-94DB-C3843F45F704}"/>
    <dataValidation allowBlank="1" showInputMessage="1" showErrorMessage="1" promptTitle="Numéro d'identification" prompt="Veuillez indiquer le numéro d'identification de l'agence gouvernementale, si applicable" sqref="D21:D33" xr:uid="{B62DCA52-4501-43B1-A007-69E53BD53B5F}"/>
    <dataValidation allowBlank="1" showInputMessage="1" showErrorMessage="1" promptTitle="Organisme gouvernmental destinat" prompt="Veuillez indiquer le nom de l'agence gouvernementale collectant le flux_x000a__x000a_Veuillez vous abstenir d'utiliser des acronymes et indiquez le nom complet" sqref="B21:B33" xr:uid="{5F2CD2D8-A157-47E5-A3F5-C3C3A71E1458}"/>
    <dataValidation allowBlank="1" showInputMessage="1" showErrorMessage="1" promptTitle="URL du registre" prompt="Veuillez indiquer l'URL directe vers le registre ou l'agence" sqref="J27:L33 D40" xr:uid="{FF61CD17-04D9-4E17-8201-8C3D36137BFF}"/>
    <dataValidation allowBlank="1" showInputMessage="1" showErrorMessage="1" promptTitle="Nom du registre" prompt="Veuillez saisir le nom du registre ou de l'agence" sqref="J24:L26 C40" xr:uid="{AA416186-66C7-468A-ABAB-5FAA86F8A146}"/>
    <dataValidation allowBlank="1" showInputMessage="1" showErrorMessage="1" promptTitle="Nom de l'identifiant" prompt="Veuillez saisir le nom de l'identifiant, tel que « Numéro d'identification du contribuable » ou similaire" sqref="J23:L23 B40" xr:uid="{FC7A539E-0F6B-429E-8CD3-69786236AD39}"/>
    <dataValidation type="whole" allowBlank="1" showInputMessage="1" showErrorMessage="1" errorTitle="Veuillez ne pas modifier" error="Veuillez ne pas modifier ces cellules" sqref="D70 B85:B88" xr:uid="{FDE65DF8-CA28-4BE2-AC49-6DAD21AF5E77}">
      <formula1>444</formula1>
      <formula2>445</formula2>
    </dataValidation>
    <dataValidation type="list" allowBlank="1" showInputMessage="1" showErrorMessage="1" sqref="F84" xr:uid="{DDDC6CD4-1998-4B24-880C-9DED458166FA}">
      <formula1>Simple_options_list</formula1>
    </dataValidation>
    <dataValidation type="list" allowBlank="1" showInputMessage="1" showErrorMessage="1" sqref="G84 F71:F83" xr:uid="{765C9FE0-D12B-4DF9-AE3E-DE4CE4CC1EDB}">
      <formula1>Project_phases_list</formula1>
    </dataValidation>
    <dataValidation type="whole" allowBlank="1" showInputMessage="1" showErrorMessage="1" errorTitle="Veuillez ne pas modifier" error="Veuillez ne pas modifier ces cellules" sqref="E70" xr:uid="{EF07BAD0-2F5A-4204-A46F-F594A3588E86}">
      <formula1>4</formula1>
      <formula2>5</formula2>
    </dataValidation>
    <dataValidation allowBlank="1" showInputMessage="1" showErrorMessage="1" promptTitle="Numéro de référence" prompt="Veuillez indiquer le numéro de référence de l'accord légal: contrat, licence, concession,…" sqref="C71:C74 C76:C83" xr:uid="{35B65327-F6D3-41FF-A657-92A960D2D1F1}"/>
    <dataValidation allowBlank="1" showInputMessage="1" showErrorMessage="1" errorTitle="Veuillez ne pas modifier" error="Veuillez ne pas modifier ces cellules" sqref="H42 B91:D91" xr:uid="{61CAE946-A4D7-4D88-A2EA-B59DF5431476}"/>
    <dataValidation type="whole" allowBlank="1" showInputMessage="1" showErrorMessage="1" errorTitle="Veuillez ne pas remplir" error="Ces cellules seront complétées automatiquement" promptTitle="Ne pas remplir" prompt="Complété automatiquement depuis le feuillet 5" sqref="I43:I67" xr:uid="{FE005BD3-F114-40C2-B7BB-6805E3DA760A}">
      <formula1>1</formula1>
      <formula2>2</formula2>
    </dataValidation>
    <dataValidation type="list" allowBlank="1" showInputMessage="1" showErrorMessage="1" sqref="C43:C67" xr:uid="{5B632419-A767-4DE0-8BA9-B8BB05BA6696}">
      <formula1>"&lt; Type d'entreprise &gt;,Société publique financière et Entreprise d'Etat,Privée"</formula1>
    </dataValidation>
    <dataValidation allowBlank="1" showInputMessage="1" showErrorMessage="1" promptTitle="Production -volume-" prompt="Veuillez indiquer le volume de production du projet" sqref="G71:G83" xr:uid="{214EC8C1-6BF9-40F3-9758-86701E4D2A88}"/>
    <dataValidation allowBlank="1" showInputMessage="1" showErrorMessage="1" promptTitle="Compagnie associée" prompt="Veuillez indiquer les compagnies affiliées au projet, séparées par une virgule." sqref="D71:D83" xr:uid="{990B4CFE-C77D-4B99-90F4-BE71B86E0400}"/>
    <dataValidation allowBlank="1" showInputMessage="1" showErrorMessage="1" promptTitle="Production -valeur-" prompt="Veuillez indiquer la valeur de la production du projet" sqref="I71:I83" xr:uid="{6908EAC0-1385-4F50-B3D8-4B8A57D60130}"/>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H71:H83" xr:uid="{41AEB8C4-3D9C-4110-A3FD-27B3DB753D54}">
      <formula1>"&lt;Selectionner unité&gt;,Sm3,Sm3 o.e.,Barils,Tonnes,oz,carats,Scf"</formula1>
    </dataValidation>
    <dataValidation allowBlank="1" showInputMessage="1" showErrorMessage="1" promptTitle="Nom du Projet" prompt="Veuillez indiquer le nom du Projet._x000a__x000a_Veuillez vous abstenir d'utiliser des acronymes et indiquez le nom complet_x000a__x000a_" sqref="B71:B84" xr:uid="{28E7BA77-65D5-4785-9580-9EE9295D25F1}"/>
  </dataValidations>
  <hyperlinks>
    <hyperlink ref="B14" r:id="rId1" xr:uid="{00000000-0004-0000-0300-000004000000}"/>
    <hyperlink ref="B87:G87" r:id="rId2" display="Pour la version la plus récente des modèles de données résumées, consultez https://eiti.org/fr/document/modele-donnees-resumees-itie" xr:uid="{720C091A-88D8-4AD8-A681-42225317FFF1}"/>
    <hyperlink ref="B86:G86" r:id="rId3" display="Vous voulez en savoir plus sur votre pays ? Vérifiez si votre pays met en œuvre la Norme ITIE en visitant https://eiti.org/countries" xr:uid="{B05B0465-C1F8-4E2C-B484-E8B1089F5DD4}"/>
    <hyperlink ref="B88:G88" r:id="rId4" display="Give us your feedback or report a conflict in the data! Write to us at  data@eiti.org" xr:uid="{89CD5C69-DD4F-4A10-A797-F37E54CCEA66}"/>
    <hyperlink ref="G43" r:id="rId5" xr:uid="{8F4C59F6-569F-4B4B-81E7-4CAC41927A40}"/>
    <hyperlink ref="G44" r:id="rId6" xr:uid="{0D7C2C3D-6D45-44D1-B9A9-488B4D89D753}"/>
    <hyperlink ref="G45" r:id="rId7" xr:uid="{194EEE59-D455-41C0-B229-137B9629B839}"/>
    <hyperlink ref="G46" r:id="rId8" xr:uid="{949C6B1B-1948-4974-AEF1-A40F0F2470E8}"/>
    <hyperlink ref="G49" r:id="rId9" xr:uid="{60FEA294-E6DA-443D-9DE4-781CF7C032A9}"/>
    <hyperlink ref="G54" r:id="rId10" xr:uid="{6C3FE6F7-B3FF-4D3A-B231-FBDAD42E9BA9}"/>
    <hyperlink ref="G56" r:id="rId11" xr:uid="{8F27B657-0559-4DC9-8A2D-E0264565E287}"/>
    <hyperlink ref="G60" r:id="rId12" xr:uid="{C28D6D97-4C05-4595-805C-B2D5DBC3F318}"/>
    <hyperlink ref="G63" r:id="rId13" xr:uid="{F91C2C94-FBB7-47BF-86EC-C971932478E5}"/>
    <hyperlink ref="G65" r:id="rId14" xr:uid="{E855FB1A-149C-4AF1-B3F4-FD1007C4771A}"/>
    <hyperlink ref="G67" r:id="rId15" xr:uid="{B2BCCD36-7298-493A-9AA0-DD6970F156BE}"/>
  </hyperlinks>
  <pageMargins left="0.25" right="0.25" top="0.75" bottom="0.75" header="0.3" footer="0.3"/>
  <pageSetup paperSize="8" fitToHeight="0" orientation="landscape" horizontalDpi="2400" verticalDpi="2400" r:id="rId16"/>
  <drawing r:id="rId17"/>
  <tableParts count="3">
    <tablePart r:id="rId18"/>
    <tablePart r:id="rId19"/>
    <tablePart r:id="rId20"/>
  </tableParts>
  <extLst>
    <ext xmlns:x14="http://schemas.microsoft.com/office/spreadsheetml/2009/9/main" uri="{CCE6A557-97BC-4b89-ADB6-D9C93CAAB3DF}">
      <x14:dataValidations xmlns:xm="http://schemas.microsoft.com/office/excel/2006/main" xWindow="296" yWindow="379" count="3">
        <x14:dataValidation type="list" allowBlank="1" showInputMessage="1" showErrorMessage="1" xr:uid="{A0485DF7-0291-4282-9DA4-8B361737270D}">
          <x14:formula1>
            <xm:f>Listes!$AE$3:$AE$7</xm:f>
          </x14:formula1>
          <xm:sqref>C21:C33</xm:sqref>
        </x14:dataValidation>
        <x14:dataValidation type="list" allowBlank="1" showInputMessage="1" showErrorMessage="1" xr:uid="{080AB5DF-9F7C-4D51-B77F-2D9DAE275C99}">
          <x14:formula1>
            <xm:f>Listes!$I$11:$I$168</xm:f>
          </x14:formula1>
          <xm:sqref>J71:J83</xm:sqref>
        </x14:dataValidation>
        <x14:dataValidation type="list" allowBlank="1" showInputMessage="1" showErrorMessage="1" promptTitle="Matières premières" prompt="Veuillez indiquer les matières premières exploitées, en utilisant une ligne par matière première. Si un projet génère plusieurs matières premières, veuillez utiliser plusieurs lignes." xr:uid="{1147B3CD-88E0-4ADE-BDEB-31D0737FF63C}">
          <x14:formula1>
            <xm:f>Listes!$O$3:$O$72</xm:f>
          </x14:formula1>
          <xm:sqref>E71:E83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B1:U127"/>
  <sheetViews>
    <sheetView showGridLines="0" topLeftCell="F1" zoomScaleNormal="100" workbookViewId="0">
      <selection activeCell="F13" sqref="F13:J13"/>
    </sheetView>
  </sheetViews>
  <sheetFormatPr baseColWidth="10" defaultColWidth="9.140625" defaultRowHeight="14.25" x14ac:dyDescent="0.25"/>
  <cols>
    <col min="1" max="1" width="3" style="301" customWidth="1"/>
    <col min="2" max="4" width="9.140625" style="301" hidden="1" customWidth="1"/>
    <col min="5" max="5" width="27.42578125" style="301" hidden="1" customWidth="1"/>
    <col min="6" max="6" width="45.5703125" style="301" customWidth="1"/>
    <col min="7" max="7" width="9.140625" style="301" customWidth="1"/>
    <col min="8" max="8" width="68.140625" style="301" bestFit="1" customWidth="1"/>
    <col min="9" max="9" width="54.5703125" style="301" bestFit="1" customWidth="1"/>
    <col min="10" max="10" width="28.140625" style="301" bestFit="1" customWidth="1"/>
    <col min="11" max="11" width="10" style="301" bestFit="1" customWidth="1"/>
    <col min="12" max="12" width="2.7109375" style="301" customWidth="1"/>
    <col min="13" max="13" width="19.5703125" style="301" bestFit="1" customWidth="1"/>
    <col min="14" max="14" width="73.42578125" style="301" bestFit="1" customWidth="1"/>
    <col min="15" max="16384" width="9.140625" style="301"/>
  </cols>
  <sheetData>
    <row r="1" spans="6:14" s="17" customFormat="1" ht="16.5" x14ac:dyDescent="0.25"/>
    <row r="2" spans="6:14" s="17" customFormat="1" ht="16.5" x14ac:dyDescent="0.25">
      <c r="F2" s="18"/>
      <c r="H2" s="18"/>
      <c r="J2" s="18"/>
      <c r="K2" s="18"/>
    </row>
    <row r="3" spans="6:14" s="17" customFormat="1" ht="16.5" x14ac:dyDescent="0.25">
      <c r="F3" s="18"/>
      <c r="H3" s="18"/>
      <c r="J3" s="18"/>
      <c r="K3" s="18"/>
      <c r="N3" s="19" t="s">
        <v>2175</v>
      </c>
    </row>
    <row r="4" spans="6:14" s="17" customFormat="1" ht="16.5" x14ac:dyDescent="0.25">
      <c r="F4" s="18"/>
      <c r="H4" s="18"/>
      <c r="J4" s="18"/>
      <c r="K4" s="18"/>
      <c r="N4" s="19" t="str">
        <f>Introduction!G4</f>
        <v>AAAA-MM-JJ</v>
      </c>
    </row>
    <row r="5" spans="6:14" s="17" customFormat="1" ht="16.5" x14ac:dyDescent="0.25"/>
    <row r="6" spans="6:14" s="17" customFormat="1" ht="16.5" x14ac:dyDescent="0.25"/>
    <row r="7" spans="6:14" s="17" customFormat="1" ht="16.5" x14ac:dyDescent="0.25"/>
    <row r="8" spans="6:14" s="17" customFormat="1" ht="16.5" x14ac:dyDescent="0.25">
      <c r="F8" s="21" t="s">
        <v>2098</v>
      </c>
      <c r="G8" s="83"/>
      <c r="H8" s="83"/>
      <c r="I8" s="83"/>
      <c r="J8" s="83"/>
      <c r="K8" s="83"/>
      <c r="L8" s="83"/>
      <c r="M8" s="83"/>
      <c r="N8" s="83"/>
    </row>
    <row r="9" spans="6:14" s="17" customFormat="1" ht="21" x14ac:dyDescent="0.25">
      <c r="F9" s="393" t="s">
        <v>2176</v>
      </c>
      <c r="G9" s="393"/>
      <c r="H9" s="393"/>
      <c r="I9" s="393"/>
      <c r="J9" s="393"/>
      <c r="K9" s="289"/>
      <c r="L9" s="289"/>
      <c r="M9" s="393"/>
      <c r="N9" s="393"/>
    </row>
    <row r="10" spans="6:14" s="17" customFormat="1" ht="16.5" x14ac:dyDescent="0.25">
      <c r="F10" s="394" t="s">
        <v>2347</v>
      </c>
      <c r="G10" s="394"/>
      <c r="H10" s="394"/>
      <c r="I10" s="394"/>
      <c r="J10" s="394"/>
      <c r="K10" s="291"/>
      <c r="L10" s="83"/>
      <c r="M10" s="385"/>
      <c r="N10" s="385"/>
    </row>
    <row r="11" spans="6:14" s="17" customFormat="1" ht="16.5" x14ac:dyDescent="0.25">
      <c r="F11" s="395" t="s">
        <v>2348</v>
      </c>
      <c r="G11" s="395"/>
      <c r="H11" s="395"/>
      <c r="I11" s="395"/>
      <c r="J11" s="395"/>
      <c r="K11" s="299"/>
      <c r="L11" s="83"/>
      <c r="M11" s="385"/>
      <c r="N11" s="385"/>
    </row>
    <row r="12" spans="6:14" s="17" customFormat="1" ht="16.5" x14ac:dyDescent="0.25">
      <c r="F12" s="395" t="s">
        <v>2349</v>
      </c>
      <c r="G12" s="395"/>
      <c r="H12" s="395"/>
      <c r="I12" s="395"/>
      <c r="J12" s="395"/>
      <c r="K12" s="299"/>
      <c r="L12" s="83"/>
      <c r="M12" s="385"/>
      <c r="N12" s="385"/>
    </row>
    <row r="13" spans="6:14" s="17" customFormat="1" ht="16.5" x14ac:dyDescent="0.25">
      <c r="F13" s="382" t="s">
        <v>2350</v>
      </c>
      <c r="G13" s="382"/>
      <c r="H13" s="382"/>
      <c r="I13" s="382"/>
      <c r="J13" s="382"/>
      <c r="K13" s="288"/>
      <c r="L13" s="83"/>
      <c r="M13" s="385"/>
      <c r="N13" s="385"/>
    </row>
    <row r="14" spans="6:14" s="17" customFormat="1" ht="16.5" x14ac:dyDescent="0.25">
      <c r="F14" s="382" t="s">
        <v>2351</v>
      </c>
      <c r="G14" s="382"/>
      <c r="H14" s="382"/>
      <c r="I14" s="382"/>
      <c r="J14" s="382"/>
      <c r="K14" s="288"/>
      <c r="L14" s="83"/>
      <c r="M14" s="385"/>
      <c r="N14" s="385"/>
    </row>
    <row r="15" spans="6:14" s="17" customFormat="1" ht="16.5" x14ac:dyDescent="0.25">
      <c r="F15" s="382" t="s">
        <v>2100</v>
      </c>
      <c r="G15" s="382"/>
      <c r="H15" s="382"/>
      <c r="I15" s="382"/>
      <c r="J15" s="382"/>
      <c r="K15" s="288"/>
      <c r="L15" s="83"/>
      <c r="M15" s="287"/>
      <c r="N15" s="287"/>
    </row>
    <row r="16" spans="6:14" s="17" customFormat="1" ht="16.5" x14ac:dyDescent="0.25">
      <c r="F16" s="392" t="s">
        <v>2227</v>
      </c>
      <c r="G16" s="392"/>
      <c r="H16" s="392"/>
      <c r="I16" s="392"/>
      <c r="J16" s="392"/>
      <c r="K16" s="392"/>
      <c r="L16" s="392"/>
      <c r="M16" s="392"/>
      <c r="N16" s="392"/>
    </row>
    <row r="17" spans="2:21" s="17" customFormat="1" ht="16.5" x14ac:dyDescent="0.25"/>
    <row r="18" spans="2:21" s="17" customFormat="1" ht="24" x14ac:dyDescent="0.25">
      <c r="F18" s="222" t="s">
        <v>2099</v>
      </c>
      <c r="G18" s="83"/>
      <c r="H18" s="223"/>
      <c r="I18" s="83"/>
      <c r="J18" s="223"/>
      <c r="K18" s="223"/>
      <c r="M18" s="224" t="s">
        <v>2101</v>
      </c>
      <c r="N18" s="300"/>
    </row>
    <row r="19" spans="2:21" s="17" customFormat="1" ht="16.5" x14ac:dyDescent="0.25">
      <c r="M19" s="387" t="s">
        <v>2531</v>
      </c>
      <c r="N19" s="388"/>
    </row>
    <row r="20" spans="2:21" ht="16.5" x14ac:dyDescent="0.25">
      <c r="F20" s="384" t="s">
        <v>2352</v>
      </c>
      <c r="G20" s="384"/>
      <c r="H20" s="384"/>
      <c r="I20" s="384"/>
      <c r="J20" s="384"/>
      <c r="K20" s="272"/>
      <c r="M20" s="17"/>
      <c r="N20" s="17"/>
    </row>
    <row r="21" spans="2:21" x14ac:dyDescent="0.25">
      <c r="B21" s="302" t="s">
        <v>1402</v>
      </c>
      <c r="C21" s="302" t="s">
        <v>1403</v>
      </c>
      <c r="D21" s="302" t="s">
        <v>1404</v>
      </c>
      <c r="E21" s="302" t="s">
        <v>1405</v>
      </c>
      <c r="F21" s="301" t="s">
        <v>2103</v>
      </c>
      <c r="G21" s="301" t="s">
        <v>1464</v>
      </c>
      <c r="H21" s="303" t="s">
        <v>1352</v>
      </c>
      <c r="I21" s="301" t="s">
        <v>1408</v>
      </c>
      <c r="J21" s="301" t="s">
        <v>1353</v>
      </c>
      <c r="K21" s="301" t="s">
        <v>970</v>
      </c>
      <c r="M21" s="391" t="s">
        <v>2102</v>
      </c>
      <c r="N21" s="391"/>
    </row>
    <row r="22" spans="2:21" x14ac:dyDescent="0.25">
      <c r="B22" s="302" t="str">
        <f>IFERROR(VLOOKUP(Government_revenues_table[[#This Row],[Classification SFP]],Table6_GFS_codes_classification[],COLUMNS($F:F)+3,FALSE),"Do not enter data")</f>
        <v>Autre revenu (14E)</v>
      </c>
      <c r="C22" s="302" t="str">
        <f>IFERROR(VLOOKUP(Government_revenues_table[[#This Row],[Classification SFP]],Table6_GFS_codes_classification[],COLUMNS($F:G)+3,FALSE),"Do not enter data")</f>
        <v>Ventes de marchandises et de services (142E)</v>
      </c>
      <c r="D22" s="302" t="str">
        <f>IFERROR(VLOOKUP(Government_revenues_table[[#This Row],[Classification SFP]],Table6_GFS_codes_classification[],COLUMNS($F:H)+3,FALSE),"Do not enter data")</f>
        <v>Ventes de marchandises et de services par des entités de l’État (1421E)</v>
      </c>
      <c r="E22" s="302" t="str">
        <f>IFERROR(VLOOKUP(Government_revenues_table[[#This Row],[Classification SFP]],Table6_GFS_codes_classification[],COLUMNS($F:I)+3,FALSE),"Do not enter data")</f>
        <v>Ventes de marchandises et de services par des entités de l’État (1421E)</v>
      </c>
      <c r="F22" s="301" t="s">
        <v>1423</v>
      </c>
      <c r="G22" s="225" t="s">
        <v>2097</v>
      </c>
      <c r="H22" s="301" t="s">
        <v>2796</v>
      </c>
      <c r="I22" s="301" t="s">
        <v>2741</v>
      </c>
      <c r="J22" s="304">
        <v>90505829697</v>
      </c>
      <c r="K22" s="304" t="s">
        <v>1771</v>
      </c>
      <c r="M22" s="383" t="s">
        <v>2104</v>
      </c>
      <c r="N22" s="383"/>
    </row>
    <row r="23" spans="2:21" x14ac:dyDescent="0.25">
      <c r="B23" s="302" t="str">
        <f>IFERROR(VLOOKUP(Government_revenues_table[[#This Row],[Classification SFP]],Table6_GFS_codes_classification[],COLUMNS($F:F)+3,FALSE),"Do not enter data")</f>
        <v>Autre revenu (14E)</v>
      </c>
      <c r="C23" s="302" t="str">
        <f>IFERROR(VLOOKUP(Government_revenues_table[[#This Row],[Classification SFP]],Table6_GFS_codes_classification[],COLUMNS($F:G)+3,FALSE),"Do not enter data")</f>
        <v>Ventes de marchandises et de services (142E)</v>
      </c>
      <c r="D23" s="302" t="str">
        <f>IFERROR(VLOOKUP(Government_revenues_table[[#This Row],[Classification SFP]],Table6_GFS_codes_classification[],COLUMNS($F:H)+3,FALSE),"Do not enter data")</f>
        <v>Ventes de marchandises et de services par des entités de l’État (1421E)</v>
      </c>
      <c r="E23" s="302" t="str">
        <f>IFERROR(VLOOKUP(Government_revenues_table[[#This Row],[Classification SFP]],Table6_GFS_codes_classification[],COLUMNS($F:I)+3,FALSE),"Do not enter data")</f>
        <v>Ventes de marchandises et de services par des entités de l’État (1421E)</v>
      </c>
      <c r="F23" s="301" t="s">
        <v>1423</v>
      </c>
      <c r="G23" s="225" t="s">
        <v>2097</v>
      </c>
      <c r="H23" s="301" t="s">
        <v>2797</v>
      </c>
      <c r="I23" s="301" t="s">
        <v>2741</v>
      </c>
      <c r="J23" s="304">
        <v>1311327449</v>
      </c>
      <c r="K23" s="304" t="s">
        <v>1771</v>
      </c>
      <c r="M23" s="383"/>
      <c r="N23" s="383"/>
    </row>
    <row r="24" spans="2:21" x14ac:dyDescent="0.25">
      <c r="B24" s="302" t="str">
        <f>IFERROR(VLOOKUP(Government_revenues_table[[#This Row],[Classification SFP]],Table6_GFS_codes_classification[],COLUMNS($F:F)+3,FALSE),"Do not enter data")</f>
        <v>Autre revenu (14E)</v>
      </c>
      <c r="C24" s="302" t="str">
        <f>IFERROR(VLOOKUP(Government_revenues_table[[#This Row],[Classification SFP]],Table6_GFS_codes_classification[],COLUMNS($F:G)+3,FALSE),"Do not enter data")</f>
        <v>Revenu dégagé de la propriété (141E)</v>
      </c>
      <c r="D24" s="302" t="str">
        <f>IFERROR(VLOOKUP(Government_revenues_table[[#This Row],[Classification SFP]],Table6_GFS_codes_classification[],COLUMNS($F:H)+3,FALSE),"Do not enter data")</f>
        <v>Loyers (1415E)</v>
      </c>
      <c r="E24" s="302" t="str">
        <f>IFERROR(VLOOKUP(Government_revenues_table[[#This Row],[Classification SFP]],Table6_GFS_codes_classification[],COLUMNS($F:I)+3,FALSE),"Do not enter data")</f>
        <v>Transferts obligatoires à l’État (infrastructures et autres éléments) (1415E4)</v>
      </c>
      <c r="F24" s="301" t="s">
        <v>1421</v>
      </c>
      <c r="G24" s="225" t="s">
        <v>2097</v>
      </c>
      <c r="H24" s="301" t="s">
        <v>2798</v>
      </c>
      <c r="I24" s="301" t="s">
        <v>2744</v>
      </c>
      <c r="J24" s="304">
        <v>21264833837</v>
      </c>
      <c r="K24" s="304" t="s">
        <v>1771</v>
      </c>
      <c r="M24" s="383"/>
      <c r="N24" s="383"/>
    </row>
    <row r="25" spans="2:21" x14ac:dyDescent="0.25">
      <c r="B25" s="302" t="str">
        <f>IFERROR(VLOOKUP(Government_revenues_table[[#This Row],[Classification SFP]],Table6_GFS_codes_classification[],COLUMNS($F:F)+3,FALSE),"Do not enter data")</f>
        <v>Autre revenu (14E)</v>
      </c>
      <c r="C25" s="302" t="str">
        <f>IFERROR(VLOOKUP(Government_revenues_table[[#This Row],[Classification SFP]],Table6_GFS_codes_classification[],COLUMNS($F:G)+3,FALSE),"Do not enter data")</f>
        <v>Revenu dégagé de la propriété (141E)</v>
      </c>
      <c r="D25" s="302" t="str">
        <f>IFERROR(VLOOKUP(Government_revenues_table[[#This Row],[Classification SFP]],Table6_GFS_codes_classification[],COLUMNS($F:H)+3,FALSE),"Do not enter data")</f>
        <v>Loyers (1415E)</v>
      </c>
      <c r="E25" s="302" t="str">
        <f>IFERROR(VLOOKUP(Government_revenues_table[[#This Row],[Classification SFP]],Table6_GFS_codes_classification[],COLUMNS($F:I)+3,FALSE),"Do not enter data")</f>
        <v>Transferts obligatoires à l’État (infrastructures et autres éléments) (1415E4)</v>
      </c>
      <c r="F25" s="305" t="s">
        <v>1421</v>
      </c>
      <c r="G25" s="225" t="s">
        <v>2097</v>
      </c>
      <c r="H25" s="301" t="s">
        <v>2799</v>
      </c>
      <c r="I25" s="301" t="s">
        <v>2740</v>
      </c>
      <c r="J25" s="304">
        <v>101823423050</v>
      </c>
      <c r="K25" s="304" t="s">
        <v>1771</v>
      </c>
      <c r="M25" s="383"/>
      <c r="N25" s="383"/>
    </row>
    <row r="26" spans="2:21" x14ac:dyDescent="0.25">
      <c r="B26" s="302" t="str">
        <f>IFERROR(VLOOKUP(Government_revenues_table[[#This Row],[Classification SFP]],Table6_GFS_codes_classification[],COLUMNS($F:F)+3,FALSE),"Do not enter data")</f>
        <v>Impôts (11E)</v>
      </c>
      <c r="C26" s="302" t="str">
        <f>IFERROR(VLOOKUP(Government_revenues_table[[#This Row],[Classification SFP]],Table6_GFS_codes_classification[],COLUMNS($F:G)+3,FALSE),"Do not enter data")</f>
        <v>Impôts sur les biens et services (114E)</v>
      </c>
      <c r="D26" s="302" t="str">
        <f>IFERROR(VLOOKUP(Government_revenues_table[[#This Row],[Classification SFP]],Table6_GFS_codes_classification[],COLUMNS($F:H)+3,FALSE),"Do not enter data")</f>
        <v>Impôts sur l’usage de biens/permission d’utiliser des biens ou d’exécuter des activités (1145E)</v>
      </c>
      <c r="E26" s="302" t="str">
        <f>IFERROR(VLOOKUP(Government_revenues_table[[#This Row],[Classification SFP]],Table6_GFS_codes_classification[],COLUMNS($F:I)+3,FALSE),"Do not enter data")</f>
        <v>Taxes sur les émissions et la pollution (114522E)</v>
      </c>
      <c r="F26" s="305" t="s">
        <v>1528</v>
      </c>
      <c r="G26" s="225" t="s">
        <v>2097</v>
      </c>
      <c r="H26" s="301" t="s">
        <v>2800</v>
      </c>
      <c r="I26" s="301" t="s">
        <v>2740</v>
      </c>
      <c r="J26" s="304">
        <v>6015692500</v>
      </c>
      <c r="K26" s="304" t="s">
        <v>1771</v>
      </c>
      <c r="M26" s="383"/>
      <c r="N26" s="383"/>
    </row>
    <row r="27" spans="2:21" x14ac:dyDescent="0.25">
      <c r="B27" s="302" t="str">
        <f>IFERROR(VLOOKUP(Government_revenues_table[[#This Row],[Classification SFP]],Table6_GFS_codes_classification[],COLUMNS($F:F)+3,FALSE),"Do not enter data")</f>
        <v>Impôts (11E)</v>
      </c>
      <c r="C27" s="302" t="str">
        <f>IFERROR(VLOOKUP(Government_revenues_table[[#This Row],[Classification SFP]],Table6_GFS_codes_classification[],COLUMNS($F:G)+3,FALSE),"Do not enter data")</f>
        <v>Taxes sur le commerce et les transactions au niveau international (115E)</v>
      </c>
      <c r="D27" s="302" t="str">
        <f>IFERROR(VLOOKUP(Government_revenues_table[[#This Row],[Classification SFP]],Table6_GFS_codes_classification[],COLUMNS($F:H)+3,FALSE),"Do not enter data")</f>
        <v>Taxes sur les exportations (1152E)</v>
      </c>
      <c r="E27" s="302" t="str">
        <f>IFERROR(VLOOKUP(Government_revenues_table[[#This Row],[Classification SFP]],Table6_GFS_codes_classification[],COLUMNS($F:I)+3,FALSE),"Do not enter data")</f>
        <v>Taxes sur les exportations (1152E)</v>
      </c>
      <c r="F27" s="301" t="s">
        <v>1437</v>
      </c>
      <c r="G27" s="225" t="s">
        <v>2097</v>
      </c>
      <c r="H27" s="301" t="s">
        <v>2801</v>
      </c>
      <c r="I27" s="301" t="s">
        <v>2747</v>
      </c>
      <c r="J27" s="304">
        <v>3030301080</v>
      </c>
      <c r="K27" s="304" t="s">
        <v>1771</v>
      </c>
      <c r="M27" s="389" t="s">
        <v>2354</v>
      </c>
      <c r="N27" s="389"/>
    </row>
    <row r="28" spans="2:21" x14ac:dyDescent="0.25">
      <c r="B28" s="302" t="str">
        <f>IFERROR(VLOOKUP(Government_revenues_table[[#This Row],[Classification SFP]],Table6_GFS_codes_classification[],COLUMNS($F:F)+3,FALSE),"Do not enter data")</f>
        <v>Impôts (11E)</v>
      </c>
      <c r="C28" s="302" t="str">
        <f>IFERROR(VLOOKUP(Government_revenues_table[[#This Row],[Classification SFP]],Table6_GFS_codes_classification[],COLUMNS($F:G)+3,FALSE),"Do not enter data")</f>
        <v>Taxes sur le commerce et les transactions au niveau international (115E)</v>
      </c>
      <c r="D28" s="302" t="str">
        <f>IFERROR(VLOOKUP(Government_revenues_table[[#This Row],[Classification SFP]],Table6_GFS_codes_classification[],COLUMNS($F:H)+3,FALSE),"Do not enter data")</f>
        <v>Taxes sur les exportations (1152E)</v>
      </c>
      <c r="E28" s="302" t="str">
        <f>IFERROR(VLOOKUP(Government_revenues_table[[#This Row],[Classification SFP]],Table6_GFS_codes_classification[],COLUMNS($F:I)+3,FALSE),"Do not enter data")</f>
        <v>Taxes sur les exportations (1152E)</v>
      </c>
      <c r="F28" s="301" t="s">
        <v>1437</v>
      </c>
      <c r="G28" s="225" t="s">
        <v>2097</v>
      </c>
      <c r="H28" s="301" t="s">
        <v>2802</v>
      </c>
      <c r="I28" s="301" t="s">
        <v>2746</v>
      </c>
      <c r="J28" s="304">
        <v>4146821078</v>
      </c>
      <c r="K28" s="304" t="s">
        <v>1771</v>
      </c>
      <c r="M28" s="390" t="s">
        <v>2355</v>
      </c>
      <c r="N28" s="390"/>
    </row>
    <row r="29" spans="2:21" ht="17.25" thickBot="1" x14ac:dyDescent="0.3">
      <c r="B29" s="302" t="str">
        <f>IFERROR(VLOOKUP(Government_revenues_table[[#This Row],[Classification SFP]],Table6_GFS_codes_classification[],COLUMNS($F:F)+3,FALSE),"Do not enter data")</f>
        <v>Autre revenu (14E)</v>
      </c>
      <c r="C29" s="302" t="str">
        <f>IFERROR(VLOOKUP(Government_revenues_table[[#This Row],[Classification SFP]],Table6_GFS_codes_classification[],COLUMNS($F:G)+3,FALSE),"Do not enter data")</f>
        <v>Revenu dégagé de la propriété (141E)</v>
      </c>
      <c r="D29" s="302" t="str">
        <f>IFERROR(VLOOKUP(Government_revenues_table[[#This Row],[Classification SFP]],Table6_GFS_codes_classification[],COLUMNS($F:H)+3,FALSE),"Do not enter data")</f>
        <v>Loyers (1415E)</v>
      </c>
      <c r="E29" s="302" t="str">
        <f>IFERROR(VLOOKUP(Government_revenues_table[[#This Row],[Classification SFP]],Table6_GFS_codes_classification[],COLUMNS($F:I)+3,FALSE),"Do not enter data")</f>
        <v>Redevances (1415E1)</v>
      </c>
      <c r="F29" s="301" t="s">
        <v>1585</v>
      </c>
      <c r="G29" s="225" t="s">
        <v>2097</v>
      </c>
      <c r="H29" s="301" t="s">
        <v>2803</v>
      </c>
      <c r="I29" s="301" t="s">
        <v>2746</v>
      </c>
      <c r="J29" s="304">
        <v>1967204200</v>
      </c>
      <c r="K29" s="304" t="s">
        <v>1771</v>
      </c>
      <c r="M29" s="226"/>
      <c r="N29" s="226"/>
    </row>
    <row r="30" spans="2:21" ht="24" x14ac:dyDescent="0.25">
      <c r="B30" s="302" t="str">
        <f>IFERROR(VLOOKUP(Government_revenues_table[[#This Row],[Classification SFP]],Table6_GFS_codes_classification[],COLUMNS($F:F)+3,FALSE),"Do not enter data")</f>
        <v>Autre revenu (14E)</v>
      </c>
      <c r="C30" s="302" t="str">
        <f>IFERROR(VLOOKUP(Government_revenues_table[[#This Row],[Classification SFP]],Table6_GFS_codes_classification[],COLUMNS($F:G)+3,FALSE),"Do not enter data")</f>
        <v>Revenu dégagé de la propriété (141E)</v>
      </c>
      <c r="D30" s="302" t="str">
        <f>IFERROR(VLOOKUP(Government_revenues_table[[#This Row],[Classification SFP]],Table6_GFS_codes_classification[],COLUMNS($F:H)+3,FALSE),"Do not enter data")</f>
        <v>Loyers (1415E)</v>
      </c>
      <c r="E30" s="302" t="str">
        <f>IFERROR(VLOOKUP(Government_revenues_table[[#This Row],[Classification SFP]],Table6_GFS_codes_classification[],COLUMNS($F:I)+3,FALSE),"Do not enter data")</f>
        <v>Redevances (1415E1)</v>
      </c>
      <c r="F30" s="301" t="s">
        <v>1585</v>
      </c>
      <c r="G30" s="225" t="s">
        <v>2097</v>
      </c>
      <c r="H30" s="301" t="s">
        <v>2804</v>
      </c>
      <c r="I30" s="301" t="s">
        <v>2746</v>
      </c>
      <c r="J30" s="304">
        <v>1870000000</v>
      </c>
      <c r="K30" s="304" t="s">
        <v>1771</v>
      </c>
      <c r="P30" s="157"/>
      <c r="Q30" s="18"/>
      <c r="R30" s="158"/>
      <c r="S30" s="18"/>
      <c r="T30" s="158"/>
      <c r="U30" s="18"/>
    </row>
    <row r="31" spans="2:21" x14ac:dyDescent="0.25">
      <c r="B31" s="302" t="str">
        <f>IFERROR(VLOOKUP(Government_revenues_table[[#This Row],[Classification SFP]],Table6_GFS_codes_classification[],COLUMNS($F:F)+3,FALSE),"Do not enter data")</f>
        <v>Cotisations sociales (12E)</v>
      </c>
      <c r="C31" s="302" t="str">
        <f>IFERROR(VLOOKUP(Government_revenues_table[[#This Row],[Classification SFP]],Table6_GFS_codes_classification[],COLUMNS($F:G)+3,FALSE),"Do not enter data")</f>
        <v>Cotisations patronales à la sécurité sociale (1212E)</v>
      </c>
      <c r="D31" s="302" t="str">
        <f>IFERROR(VLOOKUP(Government_revenues_table[[#This Row],[Classification SFP]],Table6_GFS_codes_classification[],COLUMNS($F:H)+3,FALSE),"Do not enter data")</f>
        <v>Cotisations patronales à la sécurité sociale (1212E)</v>
      </c>
      <c r="E31" s="302" t="str">
        <f>IFERROR(VLOOKUP(Government_revenues_table[[#This Row],[Classification SFP]],Table6_GFS_codes_classification[],COLUMNS($F:I)+3,FALSE),"Do not enter data")</f>
        <v>Cotisations patronales à la sécurité sociale (1212E)</v>
      </c>
      <c r="F31" s="301" t="s">
        <v>1396</v>
      </c>
      <c r="G31" s="301" t="s">
        <v>2097</v>
      </c>
      <c r="H31" s="301" t="s">
        <v>2805</v>
      </c>
      <c r="I31" s="301" t="s">
        <v>2743</v>
      </c>
      <c r="J31" s="304">
        <v>37062208400</v>
      </c>
      <c r="K31" s="304" t="s">
        <v>1771</v>
      </c>
      <c r="P31" s="386"/>
      <c r="Q31" s="386"/>
      <c r="R31" s="386"/>
      <c r="S31" s="386"/>
      <c r="T31" s="386"/>
      <c r="U31" s="386"/>
    </row>
    <row r="32" spans="2:21" x14ac:dyDescent="0.25">
      <c r="B32" s="302" t="str">
        <f>IFERROR(VLOOKUP(Government_revenues_table[[#This Row],[Classification SFP]],Table6_GFS_codes_classification[],COLUMNS($F:F)+3,FALSE),"Do not enter data")</f>
        <v>Impôts (11E)</v>
      </c>
      <c r="C32" s="302" t="str">
        <f>IFERROR(VLOOKUP(Government_revenues_table[[#This Row],[Classification SFP]],Table6_GFS_codes_classification[],COLUMNS($F:G)+3,FALSE),"Do not enter data")</f>
        <v>Autres impôts payés par les entreprises exploitant des ressources naturelles (116E)</v>
      </c>
      <c r="D32" s="302" t="str">
        <f>IFERROR(VLOOKUP(Government_revenues_table[[#This Row],[Classification SFP]],Table6_GFS_codes_classification[],COLUMNS($F:H)+3,FALSE),"Do not enter data")</f>
        <v>Autres impôts payés par les entreprises exploitant des ressources naturelles (116E)</v>
      </c>
      <c r="E32" s="302" t="str">
        <f>IFERROR(VLOOKUP(Government_revenues_table[[#This Row],[Classification SFP]],Table6_GFS_codes_classification[],COLUMNS($F:I)+3,FALSE),"Do not enter data")</f>
        <v>Autres impôts payés par les entreprises exploitant des ressources naturelles (116E)</v>
      </c>
      <c r="F32" s="301" t="s">
        <v>1556</v>
      </c>
      <c r="G32" s="301" t="s">
        <v>2097</v>
      </c>
      <c r="H32" s="301" t="s">
        <v>2806</v>
      </c>
      <c r="I32" s="301" t="s">
        <v>2739</v>
      </c>
      <c r="J32" s="304">
        <v>223382670951</v>
      </c>
      <c r="K32" s="304" t="s">
        <v>1771</v>
      </c>
    </row>
    <row r="33" spans="2:11" x14ac:dyDescent="0.25">
      <c r="B33" s="302" t="str">
        <f>IFERROR(VLOOKUP(Government_revenues_table[[#This Row],[Classification SFP]],Table6_GFS_codes_classification[],COLUMNS($F:F)+3,FALSE),"Do not enter data")</f>
        <v>Autre revenu (14E)</v>
      </c>
      <c r="C33" s="302" t="str">
        <f>IFERROR(VLOOKUP(Government_revenues_table[[#This Row],[Classification SFP]],Table6_GFS_codes_classification[],COLUMNS($F:G)+3,FALSE),"Do not enter data")</f>
        <v>Revenu dégagé de la propriété (141E)</v>
      </c>
      <c r="D33" s="302" t="str">
        <f>IFERROR(VLOOKUP(Government_revenues_table[[#This Row],[Classification SFP]],Table6_GFS_codes_classification[],COLUMNS($F:H)+3,FALSE),"Do not enter data")</f>
        <v>Loyers (1415E)</v>
      </c>
      <c r="E33" s="302" t="str">
        <f>IFERROR(VLOOKUP(Government_revenues_table[[#This Row],[Classification SFP]],Table6_GFS_codes_classification[],COLUMNS($F:I)+3,FALSE),"Do not enter data")</f>
        <v>Primes (1415E2)</v>
      </c>
      <c r="F33" s="301" t="s">
        <v>1418</v>
      </c>
      <c r="G33" s="301" t="s">
        <v>2097</v>
      </c>
      <c r="H33" s="301" t="s">
        <v>2807</v>
      </c>
      <c r="I33" s="301" t="s">
        <v>2739</v>
      </c>
      <c r="J33" s="304">
        <v>27047041775</v>
      </c>
      <c r="K33" s="304" t="s">
        <v>1771</v>
      </c>
    </row>
    <row r="34" spans="2:11" x14ac:dyDescent="0.25">
      <c r="B34" s="302" t="str">
        <f>IFERROR(VLOOKUP(Government_revenues_table[[#This Row],[Classification SFP]],Table6_GFS_codes_classification[],COLUMNS($F:F)+3,FALSE),"Do not enter data")</f>
        <v>Autre revenu (14E)</v>
      </c>
      <c r="C34" s="302" t="str">
        <f>IFERROR(VLOOKUP(Government_revenues_table[[#This Row],[Classification SFP]],Table6_GFS_codes_classification[],COLUMNS($F:G)+3,FALSE),"Do not enter data")</f>
        <v>Revenu dégagé de la propriété (141E)</v>
      </c>
      <c r="D34" s="302" t="str">
        <f>IFERROR(VLOOKUP(Government_revenues_table[[#This Row],[Classification SFP]],Table6_GFS_codes_classification[],COLUMNS($F:H)+3,FALSE),"Do not enter data")</f>
        <v>Loyers (1415E)</v>
      </c>
      <c r="E34" s="302" t="str">
        <f>IFERROR(VLOOKUP(Government_revenues_table[[#This Row],[Classification SFP]],Table6_GFS_codes_classification[],COLUMNS($F:I)+3,FALSE),"Do not enter data")</f>
        <v>Redevances (1415E1)</v>
      </c>
      <c r="F34" s="301" t="s">
        <v>1585</v>
      </c>
      <c r="G34" s="301" t="s">
        <v>2097</v>
      </c>
      <c r="H34" s="301" t="s">
        <v>2576</v>
      </c>
      <c r="I34" s="301" t="s">
        <v>2745</v>
      </c>
      <c r="J34" s="304">
        <v>10446612058</v>
      </c>
      <c r="K34" s="304" t="s">
        <v>1771</v>
      </c>
    </row>
    <row r="35" spans="2:11" x14ac:dyDescent="0.25">
      <c r="B35" s="306" t="str">
        <f>IFERROR(VLOOKUP(Government_revenues_table[[#This Row],[Classification SFP]],Table6_GFS_codes_classification[],COLUMNS($F:F)+3,FALSE),"Do not enter data")</f>
        <v>Impôts (11E)</v>
      </c>
      <c r="C35" s="306" t="str">
        <f>IFERROR(VLOOKUP(Government_revenues_table[[#This Row],[Classification SFP]],Table6_GFS_codes_classification[],COLUMNS($F:G)+3,FALSE),"Do not enter data")</f>
        <v>Taxes sur le commerce et les transactions au niveau international (115E)</v>
      </c>
      <c r="D35" s="306" t="str">
        <f>IFERROR(VLOOKUP(Government_revenues_table[[#This Row],[Classification SFP]],Table6_GFS_codes_classification[],COLUMNS($F:H)+3,FALSE),"Do not enter data")</f>
        <v>Taxes sur les exportations (1152E)</v>
      </c>
      <c r="E35" s="306" t="str">
        <f>IFERROR(VLOOKUP(Government_revenues_table[[#This Row],[Classification SFP]],Table6_GFS_codes_classification[],COLUMNS($F:I)+3,FALSE),"Do not enter data")</f>
        <v>Taxes sur les exportations (1152E)</v>
      </c>
      <c r="F35" s="301" t="s">
        <v>1437</v>
      </c>
      <c r="G35" s="301" t="s">
        <v>2097</v>
      </c>
      <c r="H35" s="301" t="s">
        <v>2808</v>
      </c>
      <c r="I35" s="301" t="s">
        <v>2737</v>
      </c>
      <c r="J35" s="304">
        <v>653053547795</v>
      </c>
      <c r="K35" s="304" t="s">
        <v>1771</v>
      </c>
    </row>
    <row r="36" spans="2:11" x14ac:dyDescent="0.25">
      <c r="B36" s="302" t="str">
        <f>IFERROR(VLOOKUP(Government_revenues_table[[#This Row],[Classification SFP]],Table6_GFS_codes_classification[],COLUMNS($F:F)+3,FALSE),"Do not enter data")</f>
        <v>Impôts (11E)</v>
      </c>
      <c r="C36" s="302" t="str">
        <f>IFERROR(VLOOKUP(Government_revenues_table[[#This Row],[Classification SFP]],Table6_GFS_codes_classification[],COLUMNS($F:G)+3,FALSE),"Do not enter data")</f>
        <v>Taxes sur le commerce et les transactions au niveau international (115E)</v>
      </c>
      <c r="D36" s="302" t="str">
        <f>IFERROR(VLOOKUP(Government_revenues_table[[#This Row],[Classification SFP]],Table6_GFS_codes_classification[],COLUMNS($F:H)+3,FALSE),"Do not enter data")</f>
        <v>Droits de douane et autres droits d’importation (1151E)</v>
      </c>
      <c r="E36" s="302" t="str">
        <f>IFERROR(VLOOKUP(Government_revenues_table[[#This Row],[Classification SFP]],Table6_GFS_codes_classification[],COLUMNS($F:I)+3,FALSE),"Do not enter data")</f>
        <v>Droits de douane et autres droits d’importation (1151E)</v>
      </c>
      <c r="F36" s="301" t="s">
        <v>1435</v>
      </c>
      <c r="G36" s="301" t="s">
        <v>2097</v>
      </c>
      <c r="H36" s="301" t="s">
        <v>2809</v>
      </c>
      <c r="I36" s="301" t="s">
        <v>2737</v>
      </c>
      <c r="J36" s="304">
        <v>583929234890</v>
      </c>
      <c r="K36" s="304" t="s">
        <v>1771</v>
      </c>
    </row>
    <row r="37" spans="2:11" x14ac:dyDescent="0.25">
      <c r="B37" s="302" t="str">
        <f>IFERROR(VLOOKUP(Government_revenues_table[[#This Row],[Classification SFP]],Table6_GFS_codes_classification[],COLUMNS($F:F)+3,FALSE),"Do not enter data")</f>
        <v>Impôts (11E)</v>
      </c>
      <c r="C37" s="302" t="str">
        <f>IFERROR(VLOOKUP(Government_revenues_table[[#This Row],[Classification SFP]],Table6_GFS_codes_classification[],COLUMNS($F:G)+3,FALSE),"Do not enter data")</f>
        <v>Autres impôts payés par les entreprises exploitant des ressources naturelles (116E)</v>
      </c>
      <c r="D37" s="302" t="str">
        <f>IFERROR(VLOOKUP(Government_revenues_table[[#This Row],[Classification SFP]],Table6_GFS_codes_classification[],COLUMNS($F:H)+3,FALSE),"Do not enter data")</f>
        <v>Autres impôts payés par les entreprises exploitant des ressources naturelles (116E)</v>
      </c>
      <c r="E37" s="302" t="str">
        <f>IFERROR(VLOOKUP(Government_revenues_table[[#This Row],[Classification SFP]],Table6_GFS_codes_classification[],COLUMNS($F:I)+3,FALSE),"Do not enter data")</f>
        <v>Autres impôts payés par les entreprises exploitant des ressources naturelles (116E)</v>
      </c>
      <c r="F37" s="301" t="s">
        <v>1556</v>
      </c>
      <c r="G37" s="301" t="s">
        <v>2097</v>
      </c>
      <c r="H37" s="301" t="s">
        <v>2810</v>
      </c>
      <c r="I37" s="301" t="s">
        <v>2737</v>
      </c>
      <c r="J37" s="304">
        <v>188816974170</v>
      </c>
      <c r="K37" s="304" t="s">
        <v>1771</v>
      </c>
    </row>
    <row r="38" spans="2:11" x14ac:dyDescent="0.25">
      <c r="B38" s="302" t="str">
        <f>IFERROR(VLOOKUP(Government_revenues_table[[#This Row],[Classification SFP]],Table6_GFS_codes_classification[],COLUMNS($F:F)+3,FALSE),"Do not enter data")</f>
        <v>Autre revenu (14E)</v>
      </c>
      <c r="C38" s="302" t="str">
        <f>IFERROR(VLOOKUP(Government_revenues_table[[#This Row],[Classification SFP]],Table6_GFS_codes_classification[],COLUMNS($F:G)+3,FALSE),"Do not enter data")</f>
        <v>Amendes, peines et forfaits (143E)</v>
      </c>
      <c r="D38" s="302" t="str">
        <f>IFERROR(VLOOKUP(Government_revenues_table[[#This Row],[Classification SFP]],Table6_GFS_codes_classification[],COLUMNS($F:H)+3,FALSE),"Do not enter data")</f>
        <v>Amendes, peines et forfaits(143E)</v>
      </c>
      <c r="E38" s="302" t="str">
        <f>IFERROR(VLOOKUP(Government_revenues_table[[#This Row],[Classification SFP]],Table6_GFS_codes_classification[],COLUMNS($F:I)+3,FALSE),"Do not enter data")</f>
        <v>Amendes, peines et forfaits (143E)</v>
      </c>
      <c r="F38" s="301" t="s">
        <v>1400</v>
      </c>
      <c r="G38" s="301" t="s">
        <v>2097</v>
      </c>
      <c r="H38" s="301" t="s">
        <v>2811</v>
      </c>
      <c r="I38" s="301" t="s">
        <v>2737</v>
      </c>
      <c r="J38" s="304">
        <v>33045992884</v>
      </c>
      <c r="K38" s="304" t="s">
        <v>1771</v>
      </c>
    </row>
    <row r="39" spans="2:11" x14ac:dyDescent="0.25">
      <c r="B39" s="302" t="str">
        <f>IFERROR(VLOOKUP(Government_revenues_table[[#This Row],[Classification SFP]],Table6_GFS_codes_classification[],COLUMNS($F:F)+3,FALSE),"Do not enter data")</f>
        <v>Impôts (11E)</v>
      </c>
      <c r="C39" s="302" t="str">
        <f>IFERROR(VLOOKUP(Government_revenues_table[[#This Row],[Classification SFP]],Table6_GFS_codes_classification[],COLUMNS($F:G)+3,FALSE),"Do not enter data")</f>
        <v>Impôts sur le revenu, le bénéfice et les plus-values</v>
      </c>
      <c r="D39" s="302" t="str">
        <f>IFERROR(VLOOKUP(Government_revenues_table[[#This Row],[Classification SFP]],Table6_GFS_codes_classification[],COLUMNS($F:H)+3,FALSE),"Do not enter data")</f>
        <v>Impôts ordinaires sur le revenu, le bénéfice et les plus-values (1112E1)</v>
      </c>
      <c r="E39" s="302" t="str">
        <f>IFERROR(VLOOKUP(Government_revenues_table[[#This Row],[Classification SFP]],Table6_GFS_codes_classification[],COLUMNS($F:I)+3,FALSE),"Do not enter data")</f>
        <v>Impôts ordinaires sur le revenu, le bénéfice et les plus-values (1112E1)</v>
      </c>
      <c r="F39" s="301" t="s">
        <v>1424</v>
      </c>
      <c r="G39" s="301" t="s">
        <v>2097</v>
      </c>
      <c r="H39" s="301" t="s">
        <v>2567</v>
      </c>
      <c r="I39" s="301" t="s">
        <v>2736</v>
      </c>
      <c r="J39" s="304">
        <v>692883711404</v>
      </c>
      <c r="K39" s="304" t="s">
        <v>1771</v>
      </c>
    </row>
    <row r="40" spans="2:11" x14ac:dyDescent="0.25">
      <c r="B40" s="302" t="str">
        <f>IFERROR(VLOOKUP(Government_revenues_table[[#This Row],[Classification SFP]],Table6_GFS_codes_classification[],COLUMNS($F:F)+3,FALSE),"Do not enter data")</f>
        <v>Impôts (11E)</v>
      </c>
      <c r="C40" s="302" t="str">
        <f>IFERROR(VLOOKUP(Government_revenues_table[[#This Row],[Classification SFP]],Table6_GFS_codes_classification[],COLUMNS($F:G)+3,FALSE),"Do not enter data")</f>
        <v>Autres impôts payés par les entreprises exploitant des ressources naturelles (116E)</v>
      </c>
      <c r="D40" s="302" t="str">
        <f>IFERROR(VLOOKUP(Government_revenues_table[[#This Row],[Classification SFP]],Table6_GFS_codes_classification[],COLUMNS($F:H)+3,FALSE),"Do not enter data")</f>
        <v>Autres impôts payés par les entreprises exploitant des ressources naturelles (116E)</v>
      </c>
      <c r="E40" s="302" t="str">
        <f>IFERROR(VLOOKUP(Government_revenues_table[[#This Row],[Classification SFP]],Table6_GFS_codes_classification[],COLUMNS($F:I)+3,FALSE),"Do not enter data")</f>
        <v>Autres impôts payés par les entreprises exploitant des ressources naturelles (116E)</v>
      </c>
      <c r="F40" s="301" t="s">
        <v>1556</v>
      </c>
      <c r="G40" s="301" t="s">
        <v>2097</v>
      </c>
      <c r="H40" s="301" t="s">
        <v>2812</v>
      </c>
      <c r="I40" s="301" t="s">
        <v>2736</v>
      </c>
      <c r="J40" s="304">
        <v>632927595414</v>
      </c>
      <c r="K40" s="304" t="s">
        <v>1771</v>
      </c>
    </row>
    <row r="41" spans="2:11" x14ac:dyDescent="0.25">
      <c r="B41" s="302" t="str">
        <f>IFERROR(VLOOKUP(Government_revenues_table[[#This Row],[Classification SFP]],Table6_GFS_codes_classification[],COLUMNS($F:F)+3,FALSE),"Do not enter data")</f>
        <v>Impôts (11E)</v>
      </c>
      <c r="C41" s="302" t="str">
        <f>IFERROR(VLOOKUP(Government_revenues_table[[#This Row],[Classification SFP]],Table6_GFS_codes_classification[],COLUMNS($F:G)+3,FALSE),"Do not enter data")</f>
        <v>Impôts sur les biens et services (114E)</v>
      </c>
      <c r="D41" s="302" t="str">
        <f>IFERROR(VLOOKUP(Government_revenues_table[[#This Row],[Classification SFP]],Table6_GFS_codes_classification[],COLUMNS($F:H)+3,FALSE),"Do not enter data")</f>
        <v>Impôts généraux sur les biens et services (TVA, taxes sur les ventes, taxes sur le chiffre d’affaires (1141E)</v>
      </c>
      <c r="E41" s="302" t="str">
        <f>IFERROR(VLOOKUP(Government_revenues_table[[#This Row],[Classification SFP]],Table6_GFS_codes_classification[],COLUMNS($F:I)+3,FALSE),"Do not enter data")</f>
        <v>Impôts généraux sur les biens et services (TVA, taxes sur les ventes, taxes sur le chiffre d’affaires (1141E)</v>
      </c>
      <c r="F41" s="301" t="s">
        <v>1504</v>
      </c>
      <c r="G41" s="301" t="s">
        <v>2097</v>
      </c>
      <c r="H41" s="301" t="s">
        <v>2589</v>
      </c>
      <c r="I41" s="301" t="s">
        <v>2736</v>
      </c>
      <c r="J41" s="304">
        <v>381914106195</v>
      </c>
      <c r="K41" s="304" t="s">
        <v>1771</v>
      </c>
    </row>
    <row r="42" spans="2:11" x14ac:dyDescent="0.25">
      <c r="B42" s="302" t="str">
        <f>IFERROR(VLOOKUP(Government_revenues_table[[#This Row],[Classification SFP]],Table6_GFS_codes_classification[],COLUMNS($F:F)+3,FALSE),"Do not enter data")</f>
        <v>Impôts (11E)</v>
      </c>
      <c r="C42" s="302" t="str">
        <f>IFERROR(VLOOKUP(Government_revenues_table[[#This Row],[Classification SFP]],Table6_GFS_codes_classification[],COLUMNS($F:G)+3,FALSE),"Do not enter data")</f>
        <v>Impôts sur les biens et services (114E)</v>
      </c>
      <c r="D42" s="302" t="str">
        <f>IFERROR(VLOOKUP(Government_revenues_table[[#This Row],[Classification SFP]],Table6_GFS_codes_classification[],COLUMNS($F:H)+3,FALSE),"Do not enter data")</f>
        <v>Impôts généraux sur les biens et services (TVA, taxes sur les ventes, taxes sur le chiffre d’affaires (1141E)</v>
      </c>
      <c r="E42" s="302" t="str">
        <f>IFERROR(VLOOKUP(Government_revenues_table[[#This Row],[Classification SFP]],Table6_GFS_codes_classification[],COLUMNS($F:I)+3,FALSE),"Do not enter data")</f>
        <v>Impôts généraux sur les biens et services (TVA, taxes sur les ventes, taxes sur le chiffre d’affaires (1141E)</v>
      </c>
      <c r="F42" s="301" t="s">
        <v>1504</v>
      </c>
      <c r="G42" s="301" t="s">
        <v>2097</v>
      </c>
      <c r="H42" s="301" t="s">
        <v>2813</v>
      </c>
      <c r="I42" s="301" t="s">
        <v>2736</v>
      </c>
      <c r="J42" s="304">
        <v>176046344558</v>
      </c>
      <c r="K42" s="304" t="s">
        <v>1771</v>
      </c>
    </row>
    <row r="43" spans="2:11" x14ac:dyDescent="0.25">
      <c r="B43" s="302" t="str">
        <f>IFERROR(VLOOKUP(Government_revenues_table[[#This Row],[Classification SFP]],Table6_GFS_codes_classification[],COLUMNS($F:F)+3,FALSE),"Do not enter data")</f>
        <v>Impôts (11E)</v>
      </c>
      <c r="C43" s="302" t="str">
        <f>IFERROR(VLOOKUP(Government_revenues_table[[#This Row],[Classification SFP]],Table6_GFS_codes_classification[],COLUMNS($F:G)+3,FALSE),"Do not enter data")</f>
        <v>Impôts sur la masse salariale et la force de travail (112E)</v>
      </c>
      <c r="D43" s="302" t="str">
        <f>IFERROR(VLOOKUP(Government_revenues_table[[#This Row],[Classification SFP]],Table6_GFS_codes_classification[],COLUMNS($F:H)+3,FALSE),"Do not enter data")</f>
        <v>Impôts sur la masse salariale et la force de travail (112E)</v>
      </c>
      <c r="E43" s="302" t="str">
        <f>IFERROR(VLOOKUP(Government_revenues_table[[#This Row],[Classification SFP]],Table6_GFS_codes_classification[],COLUMNS($F:I)+3,FALSE),"Do not enter data")</f>
        <v>Impôts sur la masse salariale et la force de travail (112E)</v>
      </c>
      <c r="F43" s="301" t="s">
        <v>1391</v>
      </c>
      <c r="G43" s="301" t="s">
        <v>2097</v>
      </c>
      <c r="H43" s="301" t="s">
        <v>2814</v>
      </c>
      <c r="I43" s="301" t="s">
        <v>2736</v>
      </c>
      <c r="J43" s="304">
        <v>142586922177</v>
      </c>
      <c r="K43" s="304" t="s">
        <v>1771</v>
      </c>
    </row>
    <row r="44" spans="2:11" x14ac:dyDescent="0.25">
      <c r="B44" s="306" t="str">
        <f>IFERROR(VLOOKUP(Government_revenues_table[[#This Row],[Classification SFP]],Table6_GFS_codes_classification[],COLUMNS($F:F)+3,FALSE),"Do not enter data")</f>
        <v>Impôts (11E)</v>
      </c>
      <c r="C44" s="306" t="str">
        <f>IFERROR(VLOOKUP(Government_revenues_table[[#This Row],[Classification SFP]],Table6_GFS_codes_classification[],COLUMNS($F:G)+3,FALSE),"Do not enter data")</f>
        <v>Impôts sur la masse salariale et la force de travail (112E)</v>
      </c>
      <c r="D44" s="306" t="str">
        <f>IFERROR(VLOOKUP(Government_revenues_table[[#This Row],[Classification SFP]],Table6_GFS_codes_classification[],COLUMNS($F:H)+3,FALSE),"Do not enter data")</f>
        <v>Impôts sur la masse salariale et la force de travail (112E)</v>
      </c>
      <c r="E44" s="306" t="str">
        <f>IFERROR(VLOOKUP(Government_revenues_table[[#This Row],[Classification SFP]],Table6_GFS_codes_classification[],COLUMNS($F:I)+3,FALSE),"Do not enter data")</f>
        <v>Impôts sur la masse salariale et la force de travail (112E)</v>
      </c>
      <c r="F44" s="301" t="s">
        <v>1391</v>
      </c>
      <c r="G44" s="301" t="s">
        <v>2097</v>
      </c>
      <c r="H44" s="301" t="s">
        <v>2815</v>
      </c>
      <c r="I44" s="301" t="s">
        <v>2736</v>
      </c>
      <c r="J44" s="304">
        <v>99167675797</v>
      </c>
      <c r="K44" s="304" t="s">
        <v>1771</v>
      </c>
    </row>
    <row r="45" spans="2:11" x14ac:dyDescent="0.25">
      <c r="B45" s="302" t="str">
        <f>IFERROR(VLOOKUP(Government_revenues_table[[#This Row],[Classification SFP]],Table6_GFS_codes_classification[],COLUMNS($F:F)+3,FALSE),"Do not enter data")</f>
        <v>Autre revenu (14E)</v>
      </c>
      <c r="C45" s="302" t="str">
        <f>IFERROR(VLOOKUP(Government_revenues_table[[#This Row],[Classification SFP]],Table6_GFS_codes_classification[],COLUMNS($F:G)+3,FALSE),"Do not enter data")</f>
        <v>Amendes, peines et forfaits (143E)</v>
      </c>
      <c r="D45" s="302" t="str">
        <f>IFERROR(VLOOKUP(Government_revenues_table[[#This Row],[Classification SFP]],Table6_GFS_codes_classification[],COLUMNS($F:H)+3,FALSE),"Do not enter data")</f>
        <v>Amendes, peines et forfaits(143E)</v>
      </c>
      <c r="E45" s="302" t="str">
        <f>IFERROR(VLOOKUP(Government_revenues_table[[#This Row],[Classification SFP]],Table6_GFS_codes_classification[],COLUMNS($F:I)+3,FALSE),"Do not enter data")</f>
        <v>Amendes, peines et forfaits (143E)</v>
      </c>
      <c r="F45" s="301" t="s">
        <v>1400</v>
      </c>
      <c r="G45" s="301" t="s">
        <v>2097</v>
      </c>
      <c r="H45" s="301" t="s">
        <v>2816</v>
      </c>
      <c r="I45" s="301" t="s">
        <v>2736</v>
      </c>
      <c r="J45" s="304">
        <v>3083041985</v>
      </c>
      <c r="K45" s="304" t="s">
        <v>1771</v>
      </c>
    </row>
    <row r="46" spans="2:11" x14ac:dyDescent="0.25">
      <c r="B46" s="302" t="str">
        <f>IFERROR(VLOOKUP(Government_revenues_table[[#This Row],[Classification SFP]],Table6_GFS_codes_classification[],COLUMNS($F:F)+3,FALSE),"Do not enter data")</f>
        <v>Impôts (11E)</v>
      </c>
      <c r="C46" s="302" t="str">
        <f>IFERROR(VLOOKUP(Government_revenues_table[[#This Row],[Classification SFP]],Table6_GFS_codes_classification[],COLUMNS($F:G)+3,FALSE),"Do not enter data")</f>
        <v>Impôts sur le revenu, le bénéfice et les plus-values</v>
      </c>
      <c r="D46" s="302" t="str">
        <f>IFERROR(VLOOKUP(Government_revenues_table[[#This Row],[Classification SFP]],Table6_GFS_codes_classification[],COLUMNS($F:H)+3,FALSE),"Do not enter data")</f>
        <v>Impôts ordinaires sur le revenu, le bénéfice et les plus-values (1112E1)</v>
      </c>
      <c r="E46" s="302" t="str">
        <f>IFERROR(VLOOKUP(Government_revenues_table[[#This Row],[Classification SFP]],Table6_GFS_codes_classification[],COLUMNS($F:I)+3,FALSE),"Do not enter data")</f>
        <v>Impôts ordinaires sur le revenu, le bénéfice et les plus-values (1112E1)</v>
      </c>
      <c r="F46" s="301" t="s">
        <v>1424</v>
      </c>
      <c r="G46" s="301" t="s">
        <v>2097</v>
      </c>
      <c r="H46" s="301" t="s">
        <v>2817</v>
      </c>
      <c r="I46" s="301" t="s">
        <v>2736</v>
      </c>
      <c r="J46" s="304">
        <v>2376807092</v>
      </c>
      <c r="K46" s="304" t="s">
        <v>1771</v>
      </c>
    </row>
    <row r="47" spans="2:11" x14ac:dyDescent="0.25">
      <c r="B47" s="306"/>
      <c r="C47" s="306"/>
      <c r="D47" s="306"/>
      <c r="E47" s="306"/>
      <c r="F47" s="301" t="s">
        <v>1520</v>
      </c>
      <c r="G47" s="301" t="s">
        <v>2097</v>
      </c>
      <c r="H47" s="301" t="s">
        <v>2818</v>
      </c>
      <c r="I47" s="301" t="s">
        <v>2736</v>
      </c>
      <c r="J47" s="304">
        <v>2316009651</v>
      </c>
      <c r="K47" s="304" t="s">
        <v>1771</v>
      </c>
    </row>
    <row r="48" spans="2:11" x14ac:dyDescent="0.25">
      <c r="B48" s="306"/>
      <c r="C48" s="306"/>
      <c r="D48" s="306"/>
      <c r="E48" s="306"/>
      <c r="F48" s="301" t="s">
        <v>1391</v>
      </c>
      <c r="G48" s="301" t="s">
        <v>2097</v>
      </c>
      <c r="H48" s="301" t="s">
        <v>2819</v>
      </c>
      <c r="I48" s="301" t="s">
        <v>2736</v>
      </c>
      <c r="J48" s="304">
        <v>2227871107</v>
      </c>
      <c r="K48" s="304" t="s">
        <v>1771</v>
      </c>
    </row>
    <row r="49" spans="2:11" x14ac:dyDescent="0.25">
      <c r="B49" s="306"/>
      <c r="C49" s="306"/>
      <c r="D49" s="306"/>
      <c r="E49" s="306"/>
      <c r="F49" s="301" t="s">
        <v>1392</v>
      </c>
      <c r="G49" s="301" t="s">
        <v>2097</v>
      </c>
      <c r="H49" s="301" t="s">
        <v>2820</v>
      </c>
      <c r="I49" s="301" t="s">
        <v>2736</v>
      </c>
      <c r="J49" s="304">
        <v>402751180</v>
      </c>
      <c r="K49" s="304" t="s">
        <v>1771</v>
      </c>
    </row>
    <row r="50" spans="2:11" x14ac:dyDescent="0.25">
      <c r="B50" s="306"/>
      <c r="C50" s="306"/>
      <c r="D50" s="306"/>
      <c r="E50" s="306"/>
      <c r="F50" s="301" t="s">
        <v>1484</v>
      </c>
      <c r="G50" s="301" t="s">
        <v>2097</v>
      </c>
      <c r="H50" s="301" t="s">
        <v>2821</v>
      </c>
      <c r="I50" s="301" t="s">
        <v>2736</v>
      </c>
      <c r="J50" s="304">
        <v>60350591</v>
      </c>
      <c r="K50" s="304" t="s">
        <v>1771</v>
      </c>
    </row>
    <row r="51" spans="2:11" x14ac:dyDescent="0.25">
      <c r="B51" s="306"/>
      <c r="C51" s="306"/>
      <c r="D51" s="306"/>
      <c r="E51" s="306"/>
      <c r="F51" s="301" t="s">
        <v>1556</v>
      </c>
      <c r="G51" s="301" t="s">
        <v>2097</v>
      </c>
      <c r="H51" s="301" t="s">
        <v>2822</v>
      </c>
      <c r="I51" s="301" t="s">
        <v>2738</v>
      </c>
      <c r="J51" s="304">
        <v>438519945180</v>
      </c>
      <c r="K51" s="304" t="s">
        <v>1771</v>
      </c>
    </row>
    <row r="52" spans="2:11" x14ac:dyDescent="0.25">
      <c r="B52" s="306"/>
      <c r="C52" s="306"/>
      <c r="D52" s="306"/>
      <c r="E52" s="306"/>
      <c r="F52" s="301" t="s">
        <v>1415</v>
      </c>
      <c r="G52" s="301" t="s">
        <v>2097</v>
      </c>
      <c r="H52" s="301" t="s">
        <v>2823</v>
      </c>
      <c r="I52" s="301" t="s">
        <v>2738</v>
      </c>
      <c r="J52" s="304">
        <v>60855843994</v>
      </c>
      <c r="K52" s="304" t="s">
        <v>1771</v>
      </c>
    </row>
    <row r="53" spans="2:11" x14ac:dyDescent="0.25">
      <c r="B53" s="306"/>
      <c r="C53" s="306"/>
      <c r="D53" s="306"/>
      <c r="E53" s="306"/>
      <c r="F53" s="301" t="s">
        <v>1556</v>
      </c>
      <c r="G53" s="301" t="s">
        <v>2097</v>
      </c>
      <c r="H53" s="301" t="s">
        <v>2824</v>
      </c>
      <c r="I53" s="301" t="s">
        <v>2738</v>
      </c>
      <c r="J53" s="304">
        <v>1127636250</v>
      </c>
      <c r="K53" s="304" t="s">
        <v>1771</v>
      </c>
    </row>
    <row r="54" spans="2:11" x14ac:dyDescent="0.25">
      <c r="B54" s="306"/>
      <c r="C54" s="306"/>
      <c r="D54" s="306"/>
      <c r="E54" s="306"/>
      <c r="F54" s="301" t="s">
        <v>1556</v>
      </c>
      <c r="G54" s="301" t="s">
        <v>2097</v>
      </c>
      <c r="H54" s="301" t="s">
        <v>2825</v>
      </c>
      <c r="I54" s="301" t="s">
        <v>2742</v>
      </c>
      <c r="J54" s="304">
        <v>75397679638</v>
      </c>
      <c r="K54" s="304" t="s">
        <v>1771</v>
      </c>
    </row>
    <row r="55" spans="2:11" x14ac:dyDescent="0.25">
      <c r="B55" s="306"/>
      <c r="C55" s="306"/>
      <c r="D55" s="306"/>
      <c r="E55" s="306"/>
      <c r="F55" s="301" t="s">
        <v>1556</v>
      </c>
      <c r="G55" s="301" t="s">
        <v>2097</v>
      </c>
      <c r="H55" s="301" t="s">
        <v>2826</v>
      </c>
      <c r="I55" s="301" t="s">
        <v>2742</v>
      </c>
      <c r="J55" s="304">
        <v>4440968287</v>
      </c>
      <c r="K55" s="304" t="s">
        <v>1771</v>
      </c>
    </row>
    <row r="56" spans="2:11" x14ac:dyDescent="0.25">
      <c r="B56" s="306"/>
      <c r="C56" s="306"/>
      <c r="D56" s="306"/>
      <c r="E56" s="306"/>
      <c r="F56" s="301" t="s">
        <v>1556</v>
      </c>
      <c r="G56" s="301" t="s">
        <v>2097</v>
      </c>
      <c r="H56" s="301" t="s">
        <v>2827</v>
      </c>
      <c r="I56" s="301" t="s">
        <v>2742</v>
      </c>
      <c r="J56" s="304">
        <v>1028392732</v>
      </c>
      <c r="K56" s="304" t="s">
        <v>1771</v>
      </c>
    </row>
    <row r="57" spans="2:11" x14ac:dyDescent="0.25">
      <c r="B57" s="306"/>
      <c r="C57" s="306"/>
      <c r="D57" s="306"/>
      <c r="E57" s="306"/>
      <c r="F57" s="301" t="s">
        <v>1423</v>
      </c>
      <c r="G57" s="301" t="s">
        <v>2097</v>
      </c>
      <c r="H57" s="301" t="s">
        <v>2828</v>
      </c>
      <c r="I57" s="301" t="s">
        <v>2748</v>
      </c>
      <c r="J57" s="304">
        <v>2564450077</v>
      </c>
      <c r="K57" s="304" t="s">
        <v>1771</v>
      </c>
    </row>
    <row r="58" spans="2:11" x14ac:dyDescent="0.25">
      <c r="B58" s="302"/>
      <c r="C58" s="302"/>
      <c r="D58" s="302"/>
      <c r="E58" s="302"/>
      <c r="F58" s="307"/>
      <c r="J58" s="304"/>
      <c r="K58" s="304"/>
    </row>
    <row r="59" spans="2:11" ht="15" thickBot="1" x14ac:dyDescent="0.3"/>
    <row r="60" spans="2:11" ht="17.25" thickBot="1" x14ac:dyDescent="0.3">
      <c r="I60" s="308" t="s">
        <v>2536</v>
      </c>
      <c r="J60" s="309">
        <f>SUMIF(Government_revenues_table[Devise],"USD",Government_revenues_table[Valeur des revenus])+(IFERROR(SUMIF(Government_revenues_table[Devise],"&lt;&gt;USD",Government_revenues_table[Valeur des revenus])/'Partie 1 - Présentation'!$E$51,0))</f>
        <v>522273175.08196831</v>
      </c>
      <c r="K60" s="310"/>
    </row>
    <row r="61" spans="2:11" ht="15" thickBot="1" x14ac:dyDescent="0.3">
      <c r="J61" s="311"/>
    </row>
    <row r="62" spans="2:11" ht="17.25" thickBot="1" x14ac:dyDescent="0.3">
      <c r="I62" s="308" t="str">
        <f>"Total en "&amp;'Partie 1 - Présentation'!$E$50</f>
        <v>Total en GNF</v>
      </c>
      <c r="J62" s="309">
        <f>IF('Partie 1 - Présentation'!$E$50="USD",0,SUMIF(Government_revenues_table[Devise],'Partie 1 - Présentation'!$E$50,Government_revenues_table[Valeur des revenus]))+(IFERROR(SUMIF(Government_revenues_table[Devise],"USD",Government_revenues_table[Valeur des revenus])*'Partie 1 - Présentation'!$E$51,0))</f>
        <v>4708647819123</v>
      </c>
      <c r="K62" s="310"/>
    </row>
    <row r="66" spans="6:11" ht="24" x14ac:dyDescent="0.25">
      <c r="F66" s="227" t="s">
        <v>2357</v>
      </c>
      <c r="G66" s="224"/>
      <c r="H66" s="224"/>
      <c r="I66" s="224"/>
      <c r="J66" s="224"/>
      <c r="K66" s="224"/>
    </row>
    <row r="67" spans="6:11" x14ac:dyDescent="0.25">
      <c r="F67" s="290" t="s">
        <v>2075</v>
      </c>
      <c r="G67" s="290"/>
      <c r="H67" s="290"/>
      <c r="I67" s="290"/>
      <c r="J67" s="228"/>
      <c r="K67" s="228"/>
    </row>
    <row r="68" spans="6:11" x14ac:dyDescent="0.25">
      <c r="F68" s="290"/>
      <c r="G68" s="290"/>
      <c r="H68" s="290"/>
      <c r="I68" s="290"/>
      <c r="J68" s="228"/>
      <c r="K68" s="228"/>
    </row>
    <row r="69" spans="6:11" x14ac:dyDescent="0.25">
      <c r="F69" s="290"/>
      <c r="G69" s="290"/>
      <c r="H69" s="290"/>
      <c r="I69" s="290"/>
      <c r="J69" s="228"/>
      <c r="K69" s="228"/>
    </row>
    <row r="70" spans="6:11" x14ac:dyDescent="0.25">
      <c r="F70" s="290" t="s">
        <v>2358</v>
      </c>
      <c r="G70" s="290" t="s">
        <v>2359</v>
      </c>
      <c r="H70" s="290"/>
      <c r="I70" s="290"/>
      <c r="J70" s="228"/>
      <c r="K70" s="228"/>
    </row>
    <row r="71" spans="6:11" x14ac:dyDescent="0.25">
      <c r="F71" s="290" t="s">
        <v>2360</v>
      </c>
      <c r="G71" s="290" t="s">
        <v>2361</v>
      </c>
      <c r="H71" s="290"/>
      <c r="I71" s="290"/>
      <c r="J71" s="228"/>
      <c r="K71" s="228"/>
    </row>
    <row r="72" spans="6:11" x14ac:dyDescent="0.25">
      <c r="F72" s="290"/>
      <c r="G72" s="229" t="s">
        <v>1464</v>
      </c>
      <c r="H72" s="229" t="s">
        <v>1352</v>
      </c>
      <c r="I72" s="229" t="s">
        <v>1408</v>
      </c>
      <c r="J72" s="230" t="s">
        <v>1353</v>
      </c>
      <c r="K72" s="231" t="s">
        <v>970</v>
      </c>
    </row>
    <row r="73" spans="6:11" x14ac:dyDescent="0.25">
      <c r="F73" s="290"/>
      <c r="G73" s="232" t="s">
        <v>1489</v>
      </c>
      <c r="H73" s="232" t="s">
        <v>2362</v>
      </c>
      <c r="I73" s="232" t="s">
        <v>1465</v>
      </c>
      <c r="J73" s="233"/>
      <c r="K73" s="228" t="s">
        <v>1466</v>
      </c>
    </row>
    <row r="74" spans="6:11" x14ac:dyDescent="0.25">
      <c r="F74" s="290"/>
      <c r="G74" s="290" t="s">
        <v>2353</v>
      </c>
      <c r="H74" s="290" t="s">
        <v>2363</v>
      </c>
      <c r="I74" s="290" t="s">
        <v>1465</v>
      </c>
      <c r="J74" s="228"/>
      <c r="K74" s="234" t="s">
        <v>1466</v>
      </c>
    </row>
    <row r="75" spans="6:11" ht="15" thickBot="1" x14ac:dyDescent="0.3">
      <c r="F75" s="290"/>
      <c r="G75" s="235" t="s">
        <v>2356</v>
      </c>
      <c r="H75" s="235"/>
      <c r="I75" s="235"/>
      <c r="J75" s="236">
        <f>SUM(J73:J74)</f>
        <v>0</v>
      </c>
      <c r="K75" s="234" t="s">
        <v>1466</v>
      </c>
    </row>
    <row r="76" spans="6:11" ht="15" thickTop="1" x14ac:dyDescent="0.25">
      <c r="F76" s="290" t="s">
        <v>2364</v>
      </c>
      <c r="G76" s="290" t="s">
        <v>2365</v>
      </c>
      <c r="H76" s="290"/>
      <c r="I76" s="290"/>
      <c r="J76" s="228"/>
      <c r="K76" s="228"/>
    </row>
    <row r="77" spans="6:11" x14ac:dyDescent="0.25">
      <c r="F77" s="290" t="s">
        <v>2366</v>
      </c>
      <c r="G77" s="290" t="s">
        <v>2365</v>
      </c>
      <c r="H77" s="290"/>
      <c r="I77" s="290"/>
      <c r="J77" s="228"/>
      <c r="K77" s="228"/>
    </row>
    <row r="78" spans="6:11" x14ac:dyDescent="0.25">
      <c r="F78" s="290" t="s">
        <v>2367</v>
      </c>
      <c r="G78" s="290" t="s">
        <v>2365</v>
      </c>
      <c r="H78" s="290"/>
      <c r="I78" s="290"/>
      <c r="J78" s="228"/>
      <c r="K78" s="228"/>
    </row>
    <row r="79" spans="6:11" x14ac:dyDescent="0.25">
      <c r="F79" s="290"/>
      <c r="G79" s="290"/>
      <c r="H79" s="290"/>
      <c r="I79" s="290"/>
      <c r="J79" s="228"/>
      <c r="K79" s="228"/>
    </row>
    <row r="80" spans="6:11" x14ac:dyDescent="0.25">
      <c r="F80" s="290"/>
      <c r="G80" s="290"/>
      <c r="H80" s="290"/>
      <c r="I80" s="290"/>
      <c r="J80" s="228"/>
      <c r="K80" s="228"/>
    </row>
    <row r="81" spans="2:11" x14ac:dyDescent="0.25">
      <c r="F81" s="290"/>
      <c r="G81" s="290"/>
      <c r="H81" s="290"/>
      <c r="I81" s="290"/>
      <c r="J81" s="228"/>
      <c r="K81" s="228"/>
    </row>
    <row r="82" spans="2:11" x14ac:dyDescent="0.25">
      <c r="F82" s="290"/>
      <c r="G82" s="290"/>
      <c r="H82" s="290"/>
      <c r="I82" s="290"/>
      <c r="J82" s="228"/>
      <c r="K82" s="228"/>
    </row>
    <row r="83" spans="2:11" x14ac:dyDescent="0.25">
      <c r="F83" s="290"/>
      <c r="G83" s="290"/>
      <c r="H83" s="290"/>
      <c r="I83" s="290"/>
      <c r="J83" s="228"/>
      <c r="K83" s="228"/>
    </row>
    <row r="84" spans="2:11" x14ac:dyDescent="0.25">
      <c r="F84" s="290"/>
      <c r="G84" s="290"/>
      <c r="H84" s="290"/>
      <c r="I84" s="290"/>
      <c r="J84" s="228"/>
      <c r="K84" s="228"/>
    </row>
    <row r="85" spans="2:11" ht="16.5" x14ac:dyDescent="0.25">
      <c r="F85" s="49"/>
      <c r="G85" s="49"/>
      <c r="H85" s="49"/>
      <c r="I85" s="49"/>
      <c r="J85" s="49"/>
      <c r="K85" s="49"/>
    </row>
    <row r="88" spans="2:11" ht="17.25" thickBot="1" x14ac:dyDescent="0.3">
      <c r="B88" s="345" t="s">
        <v>2165</v>
      </c>
      <c r="C88" s="345"/>
      <c r="D88" s="345"/>
      <c r="E88" s="345"/>
      <c r="F88" s="345"/>
      <c r="G88" s="345"/>
      <c r="H88" s="345"/>
      <c r="I88" s="345"/>
      <c r="J88" s="345"/>
      <c r="K88" s="345"/>
    </row>
    <row r="89" spans="2:11" ht="17.25" thickBot="1" x14ac:dyDescent="0.3">
      <c r="B89" s="346" t="s">
        <v>2166</v>
      </c>
      <c r="C89" s="346"/>
      <c r="D89" s="346"/>
      <c r="E89" s="346"/>
      <c r="F89" s="346"/>
      <c r="G89" s="346"/>
      <c r="H89" s="346"/>
      <c r="I89" s="346"/>
      <c r="J89" s="346"/>
      <c r="K89" s="346"/>
    </row>
    <row r="90" spans="2:11" ht="17.25" thickBot="1" x14ac:dyDescent="0.3">
      <c r="B90" s="347" t="s">
        <v>2167</v>
      </c>
      <c r="C90" s="347"/>
      <c r="D90" s="347"/>
      <c r="E90" s="347"/>
      <c r="F90" s="347"/>
      <c r="G90" s="347"/>
      <c r="H90" s="347"/>
      <c r="I90" s="347"/>
      <c r="J90" s="347"/>
      <c r="K90" s="347"/>
    </row>
    <row r="91" spans="2:11" ht="16.5" x14ac:dyDescent="0.25">
      <c r="B91" s="348" t="s">
        <v>2168</v>
      </c>
      <c r="C91" s="348"/>
      <c r="D91" s="348"/>
      <c r="E91" s="348"/>
      <c r="F91" s="348"/>
      <c r="G91" s="348"/>
      <c r="H91" s="348"/>
      <c r="I91" s="348"/>
      <c r="J91" s="348"/>
      <c r="K91" s="348"/>
    </row>
    <row r="92" spans="2:11" ht="17.25" thickBot="1" x14ac:dyDescent="0.3">
      <c r="B92" s="62"/>
      <c r="C92" s="62"/>
      <c r="D92" s="62"/>
      <c r="E92" s="62"/>
      <c r="F92" s="62"/>
      <c r="G92" s="62"/>
      <c r="H92" s="71"/>
      <c r="I92" s="71"/>
      <c r="J92" s="71"/>
      <c r="K92" s="71"/>
    </row>
    <row r="93" spans="2:11" ht="19.5" x14ac:dyDescent="0.25">
      <c r="F93" s="285" t="s">
        <v>2221</v>
      </c>
      <c r="G93" s="17"/>
      <c r="H93" s="221"/>
      <c r="I93" s="17"/>
      <c r="J93" s="221"/>
      <c r="K93" s="221"/>
    </row>
    <row r="94" spans="2:11" ht="16.5" x14ac:dyDescent="0.25">
      <c r="F94" s="352" t="s">
        <v>2377</v>
      </c>
      <c r="G94" s="352"/>
      <c r="H94" s="352"/>
      <c r="I94" s="17"/>
    </row>
    <row r="104" spans="14:14" x14ac:dyDescent="0.25">
      <c r="N104" s="312"/>
    </row>
    <row r="105" spans="14:14" x14ac:dyDescent="0.25">
      <c r="N105" s="312"/>
    </row>
    <row r="123" spans="2:14" s="17" customFormat="1" ht="17.25" thickBot="1" x14ac:dyDescent="0.3">
      <c r="B123" s="301"/>
      <c r="C123" s="301"/>
      <c r="D123" s="301"/>
      <c r="E123" s="301"/>
      <c r="F123" s="301"/>
      <c r="G123" s="301"/>
      <c r="H123" s="301"/>
      <c r="I123" s="301"/>
      <c r="J123" s="301"/>
      <c r="K123" s="301"/>
      <c r="L123" s="345"/>
      <c r="M123" s="345"/>
      <c r="N123" s="345"/>
    </row>
    <row r="124" spans="2:14" s="17" customFormat="1" ht="17.25" thickBot="1" x14ac:dyDescent="0.3">
      <c r="B124" s="301"/>
      <c r="C124" s="301"/>
      <c r="D124" s="301"/>
      <c r="E124" s="301"/>
      <c r="F124" s="301"/>
      <c r="G124" s="301"/>
      <c r="H124" s="301"/>
      <c r="I124" s="301"/>
      <c r="J124" s="301"/>
      <c r="K124" s="301"/>
      <c r="L124" s="346"/>
      <c r="M124" s="346"/>
      <c r="N124" s="346"/>
    </row>
    <row r="125" spans="2:14" s="17" customFormat="1" ht="17.25" thickBot="1" x14ac:dyDescent="0.3">
      <c r="B125" s="301"/>
      <c r="C125" s="301"/>
      <c r="D125" s="301"/>
      <c r="E125" s="301"/>
      <c r="F125" s="301"/>
      <c r="G125" s="301"/>
      <c r="H125" s="301"/>
      <c r="I125" s="301"/>
      <c r="J125" s="301"/>
      <c r="K125" s="301"/>
      <c r="L125" s="347"/>
      <c r="M125" s="347"/>
      <c r="N125" s="347"/>
    </row>
    <row r="126" spans="2:14" s="17" customFormat="1" ht="16.5" x14ac:dyDescent="0.25">
      <c r="B126" s="301"/>
      <c r="C126" s="301"/>
      <c r="D126" s="301"/>
      <c r="E126" s="301"/>
      <c r="F126" s="301"/>
      <c r="G126" s="301"/>
      <c r="H126" s="301"/>
      <c r="I126" s="301"/>
      <c r="J126" s="301"/>
      <c r="K126" s="301"/>
      <c r="L126" s="348"/>
      <c r="M126" s="348"/>
      <c r="N126" s="348"/>
    </row>
    <row r="127" spans="2:14" s="71" customFormat="1" ht="16.5" x14ac:dyDescent="0.25">
      <c r="B127" s="301"/>
      <c r="C127" s="301"/>
      <c r="D127" s="301"/>
      <c r="E127" s="301"/>
      <c r="F127" s="301"/>
      <c r="G127" s="301"/>
      <c r="H127" s="301"/>
      <c r="I127" s="301"/>
      <c r="J127" s="301"/>
      <c r="K127" s="301"/>
    </row>
  </sheetData>
  <sheetProtection insertRows="0"/>
  <protectedRanges>
    <protectedRange algorithmName="SHA-512" hashValue="19r0bVvPR7yZA0UiYij7Tv1CBk3noIABvFePbLhCJ4nk3L6A+Fy+RdPPS3STf+a52x4pG2PQK4FAkXK9epnlIA==" saltValue="gQC4yrLvnbJqxYZ0KSEoZA==" spinCount="100000" sqref="F22:G58 I22:K58" name="Government revenues"/>
  </protectedRanges>
  <mergeCells count="18">
    <mergeCell ref="F94:H94"/>
    <mergeCell ref="F9:J9"/>
    <mergeCell ref="M9:N9"/>
    <mergeCell ref="F10:J10"/>
    <mergeCell ref="F11:J11"/>
    <mergeCell ref="F12:J12"/>
    <mergeCell ref="F15:J15"/>
    <mergeCell ref="M22:N26"/>
    <mergeCell ref="F20:J20"/>
    <mergeCell ref="M10:N14"/>
    <mergeCell ref="P31:U31"/>
    <mergeCell ref="M19:N19"/>
    <mergeCell ref="M27:N27"/>
    <mergeCell ref="M28:N28"/>
    <mergeCell ref="M21:N21"/>
    <mergeCell ref="F16:N16"/>
    <mergeCell ref="F13:J13"/>
    <mergeCell ref="F14:J14"/>
  </mergeCells>
  <dataValidations count="12">
    <dataValidation type="whole" allowBlank="1" showInputMessage="1" showErrorMessage="1" errorTitle="Veuillez ne pas modifier" error="Veuillez ne pas modifier ces cellules" sqref="F93:H93 F85:K87 L120:N122 I93:K94 L128:N129" xr:uid="{FCA6884C-D84E-46B1-BC99-F2A599AD31FD}">
      <formula1>10000</formula1>
      <formula2>50000</formula2>
    </dataValidation>
    <dataValidation type="textLength" allowBlank="1" showInputMessage="1" showErrorMessage="1" errorTitle="Veuillez ne pas modifier" error="Veuillez ne pas modifier ces cellules" sqref="F66:K67 G21:H21 G18:K18 J20:J21" xr:uid="{858403C6-6CF3-4330-8FAE-A0880B43D812}">
      <formula1>10000</formula1>
      <formula2>50000</formula2>
    </dataValidation>
    <dataValidation type="list" showDropDown="1" showInputMessage="1" showErrorMessage="1" errorTitle="Veuillez ne pas modifier" error="Veuillez ne pas modifier ces cellules" sqref="M29:N29" xr:uid="{CC20AE7C-DA66-44D4-AA91-08155DBFF97A}">
      <formula1>"#ERROR!"</formula1>
    </dataValidation>
    <dataValidation allowBlank="1" showInputMessage="1" showErrorMessage="1" errorTitle="Veuillez ne pas modifier" error="Veuillez ne pas modifier ces cellules" sqref="I21 F94:H94" xr:uid="{21CBFACE-2704-4133-972F-EF1DBA32DD01}"/>
    <dataValidation type="whole" errorStyle="warning" allowBlank="1" showInputMessage="1" showErrorMessage="1" errorTitle="Veuillez ne pas remplir" error="Ces cellules seront complétées automatiquement" sqref="J60 J62" xr:uid="{5FDA2C22-6698-4092-A24B-A634F149817D}">
      <formula1>44444</formula1>
      <formula2>44445</formula2>
    </dataValidation>
    <dataValidation type="whole" allowBlank="1" showInputMessage="1" showErrorMessage="1" errorTitle="Veuillez ne pas modifier" error="Veuillez ne pas modifier ces cellules" sqref="F18 F21 M22:N28 B88:B91 F20:K20" xr:uid="{2B33D4D6-72DD-4030-8D04-46CC2022EF8B}">
      <formula1>444</formula1>
      <formula2>445</formula2>
    </dataValidation>
    <dataValidation type="decimal" allowBlank="1" showInputMessage="1" showErrorMessage="1" errorTitle="Veuillez ne pas modifier" error="Veuillez ne pas modifier ces cellules" sqref="B92:G92" xr:uid="{E200F538-697C-4C9A-90D1-69BEF7C8E1CF}">
      <formula1>10000</formula1>
      <formula2>500000</formula2>
    </dataValidation>
    <dataValidation type="whole" allowBlank="1" showInputMessage="1" showErrorMessage="1" errorTitle="Veuillez ne pas modifier" error="Veuillez ne pas modifier ces cellules" sqref="K21" xr:uid="{F978E49C-9896-4E07-A232-2C3A1095E723}">
      <formula1>4</formula1>
      <formula2>5</formula2>
    </dataValidation>
    <dataValidation type="whole" allowBlank="1" showInputMessage="1" showErrorMessage="1" sqref="M18:N21" xr:uid="{E0BB9871-6B4B-4F41-8FBD-DEADD417B770}">
      <formula1>444</formula1>
      <formula2>445</formula2>
    </dataValidation>
    <dataValidation type="decimal" operator="greaterThanOrEqual" allowBlank="1" showInputMessage="1" showErrorMessage="1" errorTitle="Nombre" error="Veuillez saisir uniquement des chiffres dans cette cellule. " promptTitle="Valeur du flux de revenu" prompt="Veuillez indiquer le montant total du flux de revenus, tels que divulgués par la gouvernement, incluant également les revenus non-rapprochés." sqref="J22:J58" xr:uid="{8DE4F693-69E2-42F7-86CA-588D29D470C2}">
      <formula1>0</formula1>
    </dataValidation>
    <dataValidation type="list" allowBlank="1" showInputMessage="1" showErrorMessage="1" sqref="F22:F58" xr:uid="{75492094-BBC0-4CDF-A07F-F90B90205450}">
      <formula1>GFS_list</formula1>
    </dataValidation>
    <dataValidation allowBlank="1" showInputMessage="1" showErrorMessage="1" promptTitle="Nom du flux de revenus" prompt="Veuillez saisir le nom des flux de revenus ici._x000a__x000a_Inclure uniquement les paiements effectués au nom des entreprises. NE PAS inclure les revenus au nom de particuliers, tels que PAYE, etc..." sqref="H22:H58" xr:uid="{412A52AC-399A-488E-8D1B-3A21DC78B086}"/>
  </dataValidations>
  <hyperlinks>
    <hyperlink ref="M19" r:id="rId1" location="r5-1" display="EITI Requirement 5.1" xr:uid="{00000000-0004-0000-0400-000006000000}"/>
    <hyperlink ref="F16:N16" r:id="rId2" display="If you have any questions, please contact data@eiti.org" xr:uid="{00000000-0004-0000-0400-000007000000}"/>
    <hyperlink ref="F20" r:id="rId3" location="r4-1" display="EITI Requirement 4.1" xr:uid="{00000000-0004-0000-0400-000008000000}"/>
    <hyperlink ref="F20:J20" r:id="rId4" location="r4-1" display=" Exigence ITIE 4.1.d.: Divulgation exhaustive de la part du gouvernement " xr:uid="{71821841-DBF5-4B9E-A7D5-569E645DB078}"/>
    <hyperlink ref="B90:G90" r:id="rId5" display="Pour la version la plus récente des modèles de données résumées, consultez https://eiti.org/fr/document/modele-donnees-resumees-itie" xr:uid="{59A1968A-B6B9-4C95-AB4B-10DEE6914D53}"/>
    <hyperlink ref="B89:G89" r:id="rId6" display="Vous voulez en savoir plus sur votre pays ? Vérifiez si votre pays met en œuvre la Norme ITIE en visitant https://eiti.org/countries" xr:uid="{274401AA-35F5-454A-A6FF-6CA674E2F027}"/>
    <hyperlink ref="B91:G91" r:id="rId7" display="Give us your feedback or report a conflict in the data! Write to us at  data@eiti.org" xr:uid="{5BDFDDE6-5505-4327-9496-85D947F7C00D}"/>
    <hyperlink ref="M28:N28" r:id="rId8" display="or, https://www.imf.org/external/np/sta/gfsm/" xr:uid="{00000000-0004-0000-0400-000004000000}"/>
    <hyperlink ref="M27:N27" r:id="rId9" display="Pour plus d’orientations, visitez la page https://eiti.org/fr/document/modele-donnees-resumees-itie" xr:uid="{00000000-0004-0000-0400-000005000000}"/>
    <hyperlink ref="M19:N19" r:id="rId10" location="r5-1" display="Exigence ITIE 5.1.b: Classification des revenus" xr:uid="{F4C2D2C7-20B3-46BF-80DB-5C45A80E9FC9}"/>
  </hyperlinks>
  <pageMargins left="0.7" right="0.7" top="0.75" bottom="0.75" header="0.3" footer="0.3"/>
  <pageSetup paperSize="9" orientation="portrait" r:id="rId11"/>
  <colBreaks count="1" manualBreakCount="1">
    <brk id="12" max="1048575" man="1"/>
  </colBreaks>
  <drawing r:id="rId12"/>
  <tableParts count="1">
    <tablePart r:id="rId13"/>
  </tableParts>
  <extLst>
    <ext xmlns:x14="http://schemas.microsoft.com/office/spreadsheetml/2009/9/main" uri="{CCE6A557-97BC-4b89-ADB6-D9C93CAAB3DF}">
      <x14:dataValidations xmlns:xm="http://schemas.microsoft.com/office/excel/2006/main" count="5">
        <x14:dataValidation type="list" allowBlank="1" showInputMessage="1" showErrorMessage="1" xr:uid="{0DA05D4C-2892-4A24-B9AE-E100653ED7C7}">
          <x14:formula1>
            <xm:f>Listes!$I$11:$I$168</xm:f>
          </x14:formula1>
          <xm:sqref>K73:K75</xm:sqref>
        </x14:dataValidation>
        <x14:dataValidation type="list" allowBlank="1" showInputMessage="1" showErrorMessage="1" xr:uid="{FBFDEC11-9487-46A2-B4C5-3404468A80F5}">
          <x14:formula1>
            <xm:f>'C:\Users\kr65\Downloads\SD\2.0\[Summary Data 2.0 data validation french translation.xlsm]Lists'!#REF!</xm:f>
          </x14:formula1>
          <xm:sqref>B22:E58</xm:sqref>
        </x14:dataValidation>
        <x14:dataValidation type="list" allowBlank="1" showInputMessage="1" showErrorMessage="1" promptTitle="Veuillez sélectionner le secteur" prompt="Veuillez sélectionner le secteur parmi la liste" xr:uid="{67A07785-E727-4FD4-AE16-5628BF5937F8}">
          <x14:formula1>
            <xm:f>Listes!$AA$3:$AA$9</xm:f>
          </x14:formula1>
          <xm:sqref>G22:G58</xm:sqref>
        </x14:dataValidation>
        <x14:dataValidation type="list" operator="greaterThanOrEqual" allowBlank="1" showInputMessage="1" showErrorMessage="1" errorTitle="Nombre" error="Veuillez saisir uniquement des chiffres dans cette cellule. " xr:uid="{D3E9BDB2-5224-4742-9537-7FBD6964F103}">
          <x14:formula1>
            <xm:f>Listes!$I$11:$I$168</xm:f>
          </x14:formula1>
          <xm:sqref>K22:K58</xm:sqref>
        </x14:dataValidation>
        <x14:dataValidation type="list" allowBlank="1" showInputMessage="1" showErrorMessage="1" promptTitle="Organisme gouvernmental destinat" prompt="Veuillez indiquer le nom de l'agence gouvernementale collectant le flux_x000a__x000a_Veuillez vous abstenir d'utiliser des acronymes et indiquez le nom complet" xr:uid="{3B69BF49-A24C-4BDD-917D-3FB9920AB452}">
          <x14:formula1>
            <xm:f>'Partie 3 - Entités déclarantes'!$B$21:$B$33</xm:f>
          </x14:formula1>
          <xm:sqref>I22:I58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O240"/>
  <sheetViews>
    <sheetView showGridLines="0" topLeftCell="A50" zoomScaleNormal="100" workbookViewId="0">
      <selection activeCell="A51" sqref="A51"/>
    </sheetView>
  </sheetViews>
  <sheetFormatPr baseColWidth="10" defaultColWidth="9.140625" defaultRowHeight="14.25" x14ac:dyDescent="0.25"/>
  <cols>
    <col min="1" max="1" width="3.85546875" style="301" customWidth="1"/>
    <col min="2" max="2" width="11.140625" style="301" bestFit="1" customWidth="1"/>
    <col min="3" max="3" width="17.28515625" style="301" customWidth="1"/>
    <col min="4" max="4" width="18.28515625" style="301" customWidth="1"/>
    <col min="5" max="5" width="19.140625" style="301" customWidth="1"/>
    <col min="6" max="6" width="17.28515625" style="301" customWidth="1"/>
    <col min="7" max="7" width="23.5703125" style="301" customWidth="1"/>
    <col min="8" max="8" width="51.140625" style="301" customWidth="1"/>
    <col min="9" max="9" width="13.28515625" style="301" customWidth="1"/>
    <col min="10" max="10" width="23" style="301" customWidth="1"/>
    <col min="11" max="11" width="27.5703125" style="301" customWidth="1"/>
    <col min="12" max="12" width="20" style="301" customWidth="1"/>
    <col min="13" max="13" width="9.140625" style="301"/>
    <col min="14" max="14" width="15.140625" style="301" customWidth="1"/>
    <col min="15" max="16" width="9.140625" style="301"/>
    <col min="17" max="33" width="15.85546875" style="301" customWidth="1"/>
    <col min="34" max="16384" width="9.140625" style="301"/>
  </cols>
  <sheetData>
    <row r="1" spans="3:12" hidden="1" x14ac:dyDescent="0.25"/>
    <row r="2" spans="3:12" ht="16.5" hidden="1" x14ac:dyDescent="0.25">
      <c r="C2" s="17"/>
      <c r="D2" s="17"/>
      <c r="E2" s="17"/>
      <c r="F2" s="17"/>
      <c r="G2" s="17"/>
      <c r="H2" s="17"/>
    </row>
    <row r="3" spans="3:12" ht="16.5" hidden="1" x14ac:dyDescent="0.25">
      <c r="C3" s="18"/>
      <c r="D3" s="17"/>
      <c r="E3" s="18"/>
      <c r="F3" s="17"/>
      <c r="G3" s="18"/>
      <c r="H3" s="17"/>
    </row>
    <row r="4" spans="3:12" ht="16.5" hidden="1" x14ac:dyDescent="0.25">
      <c r="C4" s="18"/>
      <c r="D4" s="17"/>
      <c r="E4" s="18"/>
      <c r="F4" s="17"/>
      <c r="G4" s="18"/>
      <c r="H4" s="17"/>
      <c r="K4" s="19" t="s">
        <v>2175</v>
      </c>
    </row>
    <row r="5" spans="3:12" ht="16.5" hidden="1" x14ac:dyDescent="0.25">
      <c r="C5" s="18"/>
      <c r="D5" s="17"/>
      <c r="E5" s="18"/>
      <c r="F5" s="17"/>
      <c r="G5" s="18"/>
      <c r="H5" s="17"/>
      <c r="K5" s="19" t="str">
        <f>Introduction!G4</f>
        <v>AAAA-MM-JJ</v>
      </c>
    </row>
    <row r="6" spans="3:12" ht="16.5" hidden="1" x14ac:dyDescent="0.25">
      <c r="C6" s="17"/>
      <c r="D6" s="17"/>
      <c r="E6" s="17"/>
      <c r="F6" s="17"/>
      <c r="G6" s="17"/>
      <c r="H6" s="17"/>
    </row>
    <row r="7" spans="3:12" ht="16.5" hidden="1" x14ac:dyDescent="0.25">
      <c r="C7" s="17"/>
      <c r="D7" s="17"/>
      <c r="E7" s="17"/>
      <c r="F7" s="17"/>
      <c r="G7" s="17"/>
      <c r="H7" s="17"/>
    </row>
    <row r="9" spans="3:12" ht="36.75" customHeight="1" x14ac:dyDescent="0.25">
      <c r="C9" s="21" t="s">
        <v>2368</v>
      </c>
      <c r="D9" s="314"/>
      <c r="E9" s="314"/>
      <c r="F9" s="315"/>
      <c r="G9" s="314"/>
      <c r="H9" s="314"/>
      <c r="I9" s="314"/>
      <c r="J9" s="314"/>
      <c r="K9" s="314"/>
      <c r="L9" s="314"/>
    </row>
    <row r="10" spans="3:12" ht="21" customHeight="1" x14ac:dyDescent="0.25">
      <c r="C10" s="393" t="s">
        <v>2176</v>
      </c>
      <c r="D10" s="393"/>
      <c r="E10" s="393"/>
      <c r="F10" s="393"/>
      <c r="G10" s="289"/>
      <c r="H10" s="289"/>
      <c r="I10" s="237"/>
      <c r="J10" s="289"/>
      <c r="K10" s="289"/>
      <c r="L10" s="289"/>
    </row>
    <row r="11" spans="3:12" ht="15.6" customHeight="1" x14ac:dyDescent="0.25">
      <c r="C11" s="394" t="s">
        <v>2369</v>
      </c>
      <c r="D11" s="394"/>
      <c r="E11" s="394"/>
      <c r="F11" s="394"/>
      <c r="G11" s="394"/>
      <c r="H11" s="291"/>
      <c r="I11" s="394"/>
      <c r="J11" s="394"/>
      <c r="K11" s="394"/>
      <c r="L11" s="314"/>
    </row>
    <row r="12" spans="3:12" ht="15.6" customHeight="1" x14ac:dyDescent="0.25">
      <c r="C12" s="394" t="s">
        <v>2370</v>
      </c>
      <c r="D12" s="394"/>
      <c r="E12" s="394"/>
      <c r="F12" s="394"/>
      <c r="G12" s="394"/>
      <c r="H12" s="291"/>
      <c r="I12" s="394"/>
      <c r="J12" s="394"/>
      <c r="K12" s="394"/>
      <c r="L12" s="314"/>
    </row>
    <row r="13" spans="3:12" ht="15.6" customHeight="1" x14ac:dyDescent="0.25">
      <c r="C13" s="394" t="s">
        <v>2371</v>
      </c>
      <c r="D13" s="394"/>
      <c r="E13" s="394"/>
      <c r="F13" s="394"/>
      <c r="G13" s="394"/>
      <c r="H13" s="291"/>
      <c r="I13" s="394"/>
      <c r="J13" s="394"/>
      <c r="K13" s="394"/>
      <c r="L13" s="314"/>
    </row>
    <row r="14" spans="3:12" ht="15.6" customHeight="1" x14ac:dyDescent="0.25">
      <c r="C14" s="394" t="s">
        <v>2372</v>
      </c>
      <c r="D14" s="394"/>
      <c r="E14" s="394"/>
      <c r="F14" s="394"/>
      <c r="G14" s="394"/>
      <c r="H14" s="291"/>
      <c r="I14" s="394"/>
      <c r="J14" s="394"/>
      <c r="K14" s="394"/>
      <c r="L14" s="314"/>
    </row>
    <row r="15" spans="3:12" ht="30" customHeight="1" x14ac:dyDescent="0.25">
      <c r="C15" s="394" t="s">
        <v>2373</v>
      </c>
      <c r="D15" s="394"/>
      <c r="E15" s="394"/>
      <c r="F15" s="394"/>
      <c r="G15" s="394"/>
      <c r="H15" s="291"/>
      <c r="I15" s="394"/>
      <c r="J15" s="394"/>
      <c r="K15" s="394"/>
      <c r="L15" s="314"/>
    </row>
    <row r="16" spans="3:12" ht="16.5" x14ac:dyDescent="0.25">
      <c r="C16" s="392" t="s">
        <v>2329</v>
      </c>
      <c r="D16" s="392"/>
      <c r="E16" s="392"/>
      <c r="F16" s="392"/>
      <c r="G16" s="392"/>
      <c r="H16" s="392"/>
      <c r="I16" s="392"/>
      <c r="J16" s="392"/>
      <c r="K16" s="392"/>
      <c r="L16" s="314"/>
    </row>
    <row r="18" spans="2:14" ht="24" x14ac:dyDescent="0.25">
      <c r="C18" s="398" t="s">
        <v>2374</v>
      </c>
      <c r="D18" s="398"/>
      <c r="E18" s="398"/>
      <c r="F18" s="398"/>
      <c r="G18" s="398"/>
      <c r="H18" s="398"/>
      <c r="I18" s="398"/>
      <c r="J18" s="398"/>
      <c r="K18" s="398"/>
    </row>
    <row r="19" spans="2:14" ht="14.25" customHeight="1" x14ac:dyDescent="0.25"/>
    <row r="20" spans="2:14" x14ac:dyDescent="0.25">
      <c r="C20" s="399" t="s">
        <v>2532</v>
      </c>
      <c r="D20" s="399"/>
      <c r="E20" s="399"/>
      <c r="F20" s="399"/>
      <c r="G20" s="399"/>
      <c r="H20" s="399"/>
      <c r="I20" s="399"/>
      <c r="J20" s="399"/>
      <c r="K20" s="400"/>
      <c r="L20" s="316"/>
      <c r="M20" s="316"/>
      <c r="N20" s="316"/>
    </row>
    <row r="21" spans="2:14" ht="28.5" x14ac:dyDescent="0.25">
      <c r="B21" s="301" t="s">
        <v>1467</v>
      </c>
      <c r="C21" s="301" t="s">
        <v>1454</v>
      </c>
      <c r="D21" s="301" t="s">
        <v>1468</v>
      </c>
      <c r="E21" s="301" t="s">
        <v>1409</v>
      </c>
      <c r="F21" s="301" t="s">
        <v>1410</v>
      </c>
      <c r="G21" s="301" t="s">
        <v>1411</v>
      </c>
      <c r="H21" s="301" t="s">
        <v>1407</v>
      </c>
      <c r="I21" s="303" t="s">
        <v>1455</v>
      </c>
      <c r="J21" s="301" t="s">
        <v>1469</v>
      </c>
      <c r="K21" s="301" t="s">
        <v>2116</v>
      </c>
      <c r="L21" s="301" t="s">
        <v>2117</v>
      </c>
      <c r="M21" s="301" t="s">
        <v>2118</v>
      </c>
      <c r="N21" s="301" t="s">
        <v>1412</v>
      </c>
    </row>
    <row r="22" spans="2:14" ht="26.25" customHeight="1" x14ac:dyDescent="0.25">
      <c r="B22" s="301" t="s">
        <v>2097</v>
      </c>
      <c r="C22" s="301" t="s">
        <v>2759</v>
      </c>
      <c r="D22" s="301" t="s">
        <v>2736</v>
      </c>
      <c r="E22" s="301" t="s">
        <v>2813</v>
      </c>
      <c r="F22" s="301" t="s">
        <v>1470</v>
      </c>
      <c r="G22" s="301" t="s">
        <v>1470</v>
      </c>
      <c r="H22" s="301" t="s">
        <v>2854</v>
      </c>
      <c r="I22" s="301" t="s">
        <v>1771</v>
      </c>
      <c r="J22" s="317">
        <v>10976072881</v>
      </c>
      <c r="K22" s="301" t="s">
        <v>2535</v>
      </c>
      <c r="L22" s="301" t="s">
        <v>2830</v>
      </c>
      <c r="M22" s="301" t="s">
        <v>2830</v>
      </c>
    </row>
    <row r="23" spans="2:14" x14ac:dyDescent="0.25">
      <c r="B23" s="301" t="s">
        <v>2097</v>
      </c>
      <c r="C23" s="301" t="s">
        <v>2759</v>
      </c>
      <c r="D23" s="301" t="s">
        <v>2736</v>
      </c>
      <c r="E23" s="301" t="s">
        <v>2814</v>
      </c>
      <c r="F23" s="301" t="s">
        <v>1470</v>
      </c>
      <c r="G23" s="301" t="s">
        <v>1470</v>
      </c>
      <c r="H23" s="301" t="s">
        <v>2854</v>
      </c>
      <c r="I23" s="301" t="s">
        <v>1771</v>
      </c>
      <c r="J23" s="317">
        <v>188163282</v>
      </c>
      <c r="K23" s="301" t="s">
        <v>2535</v>
      </c>
      <c r="L23" s="301" t="s">
        <v>2830</v>
      </c>
      <c r="M23" s="301" t="s">
        <v>2830</v>
      </c>
    </row>
    <row r="24" spans="2:14" x14ac:dyDescent="0.25">
      <c r="B24" s="301" t="s">
        <v>2097</v>
      </c>
      <c r="C24" s="301" t="s">
        <v>2759</v>
      </c>
      <c r="D24" s="301" t="s">
        <v>2736</v>
      </c>
      <c r="E24" s="301" t="s">
        <v>2815</v>
      </c>
      <c r="F24" s="301" t="s">
        <v>1470</v>
      </c>
      <c r="G24" s="301" t="s">
        <v>1470</v>
      </c>
      <c r="H24" s="301" t="s">
        <v>2854</v>
      </c>
      <c r="I24" s="301" t="s">
        <v>1771</v>
      </c>
      <c r="J24" s="317">
        <v>75381456</v>
      </c>
      <c r="K24" s="301" t="s">
        <v>2535</v>
      </c>
      <c r="L24" s="301" t="s">
        <v>2830</v>
      </c>
      <c r="M24" s="301" t="s">
        <v>2830</v>
      </c>
    </row>
    <row r="25" spans="2:14" x14ac:dyDescent="0.25">
      <c r="B25" s="301" t="s">
        <v>2097</v>
      </c>
      <c r="C25" s="301" t="s">
        <v>2759</v>
      </c>
      <c r="D25" s="301" t="s">
        <v>2736</v>
      </c>
      <c r="E25" s="301" t="s">
        <v>2821</v>
      </c>
      <c r="F25" s="301" t="s">
        <v>1470</v>
      </c>
      <c r="G25" s="301" t="s">
        <v>1470</v>
      </c>
      <c r="H25" s="301" t="s">
        <v>2854</v>
      </c>
      <c r="I25" s="301" t="s">
        <v>1771</v>
      </c>
      <c r="J25" s="317">
        <v>36704591</v>
      </c>
      <c r="K25" s="301" t="s">
        <v>2535</v>
      </c>
      <c r="L25" s="301" t="s">
        <v>2830</v>
      </c>
      <c r="M25" s="301" t="s">
        <v>2830</v>
      </c>
    </row>
    <row r="26" spans="2:14" x14ac:dyDescent="0.25">
      <c r="B26" s="301" t="s">
        <v>2097</v>
      </c>
      <c r="C26" s="301" t="s">
        <v>2759</v>
      </c>
      <c r="D26" s="301" t="s">
        <v>2736</v>
      </c>
      <c r="E26" s="301" t="s">
        <v>2589</v>
      </c>
      <c r="F26" s="301" t="s">
        <v>1470</v>
      </c>
      <c r="G26" s="301" t="s">
        <v>1470</v>
      </c>
      <c r="H26" s="301" t="s">
        <v>2854</v>
      </c>
      <c r="I26" s="301" t="s">
        <v>1771</v>
      </c>
      <c r="J26" s="317">
        <v>7876522400</v>
      </c>
      <c r="K26" s="301" t="s">
        <v>2535</v>
      </c>
      <c r="L26" s="301" t="s">
        <v>2830</v>
      </c>
      <c r="M26" s="301" t="s">
        <v>2830</v>
      </c>
    </row>
    <row r="27" spans="2:14" x14ac:dyDescent="0.25">
      <c r="B27" s="301" t="s">
        <v>2097</v>
      </c>
      <c r="C27" s="301" t="s">
        <v>2759</v>
      </c>
      <c r="D27" s="301" t="s">
        <v>2736</v>
      </c>
      <c r="E27" s="301" t="s">
        <v>2816</v>
      </c>
      <c r="F27" s="301" t="s">
        <v>1470</v>
      </c>
      <c r="G27" s="301" t="s">
        <v>1470</v>
      </c>
      <c r="H27" s="301" t="s">
        <v>2854</v>
      </c>
      <c r="I27" s="301" t="s">
        <v>1771</v>
      </c>
      <c r="J27" s="317">
        <v>74907252</v>
      </c>
      <c r="K27" s="301" t="s">
        <v>2535</v>
      </c>
      <c r="L27" s="301" t="s">
        <v>2830</v>
      </c>
      <c r="M27" s="301" t="s">
        <v>2830</v>
      </c>
    </row>
    <row r="28" spans="2:14" x14ac:dyDescent="0.25">
      <c r="B28" s="301" t="s">
        <v>2097</v>
      </c>
      <c r="C28" s="301" t="s">
        <v>2759</v>
      </c>
      <c r="D28" s="301" t="s">
        <v>2737</v>
      </c>
      <c r="E28" s="301" t="s">
        <v>2846</v>
      </c>
      <c r="F28" s="301" t="s">
        <v>1470</v>
      </c>
      <c r="G28" s="301" t="s">
        <v>1470</v>
      </c>
      <c r="H28" s="301" t="s">
        <v>2854</v>
      </c>
      <c r="I28" s="301" t="s">
        <v>1771</v>
      </c>
      <c r="J28" s="317">
        <v>4470097108</v>
      </c>
      <c r="K28" s="301" t="s">
        <v>2535</v>
      </c>
      <c r="L28" s="301" t="s">
        <v>2830</v>
      </c>
      <c r="M28" s="301" t="s">
        <v>2830</v>
      </c>
    </row>
    <row r="29" spans="2:14" x14ac:dyDescent="0.25">
      <c r="B29" s="301" t="s">
        <v>2097</v>
      </c>
      <c r="C29" s="301" t="s">
        <v>2759</v>
      </c>
      <c r="D29" s="301" t="s">
        <v>2737</v>
      </c>
      <c r="E29" s="301" t="s">
        <v>2809</v>
      </c>
      <c r="F29" s="301" t="s">
        <v>1470</v>
      </c>
      <c r="G29" s="301" t="s">
        <v>1470</v>
      </c>
      <c r="H29" s="301" t="s">
        <v>2854</v>
      </c>
      <c r="I29" s="301" t="s">
        <v>1771</v>
      </c>
      <c r="J29" s="317">
        <v>2633917737</v>
      </c>
      <c r="K29" s="301" t="s">
        <v>2535</v>
      </c>
      <c r="L29" s="301" t="s">
        <v>2830</v>
      </c>
      <c r="M29" s="301" t="s">
        <v>2830</v>
      </c>
    </row>
    <row r="30" spans="2:14" x14ac:dyDescent="0.25">
      <c r="B30" s="301" t="s">
        <v>2097</v>
      </c>
      <c r="C30" s="301" t="s">
        <v>2759</v>
      </c>
      <c r="D30" s="301" t="s">
        <v>2743</v>
      </c>
      <c r="E30" s="301" t="s">
        <v>2805</v>
      </c>
      <c r="F30" s="301" t="s">
        <v>1470</v>
      </c>
      <c r="G30" s="301" t="s">
        <v>1470</v>
      </c>
      <c r="H30" s="301" t="s">
        <v>2854</v>
      </c>
      <c r="I30" s="301" t="s">
        <v>1771</v>
      </c>
      <c r="J30" s="317">
        <v>760035000</v>
      </c>
      <c r="K30" s="301" t="s">
        <v>2535</v>
      </c>
      <c r="L30" s="301" t="s">
        <v>2830</v>
      </c>
      <c r="M30" s="301" t="s">
        <v>2830</v>
      </c>
    </row>
    <row r="31" spans="2:14" x14ac:dyDescent="0.25">
      <c r="B31" s="301" t="s">
        <v>2097</v>
      </c>
      <c r="C31" s="301" t="s">
        <v>2751</v>
      </c>
      <c r="D31" s="301" t="s">
        <v>2737</v>
      </c>
      <c r="E31" s="301" t="s">
        <v>2848</v>
      </c>
      <c r="F31" s="301" t="s">
        <v>1470</v>
      </c>
      <c r="G31" s="301" t="s">
        <v>1470</v>
      </c>
      <c r="H31" s="301" t="s">
        <v>2849</v>
      </c>
      <c r="I31" s="301" t="s">
        <v>1771</v>
      </c>
      <c r="J31" s="317">
        <v>187876020256</v>
      </c>
      <c r="K31" s="301" t="s">
        <v>2535</v>
      </c>
      <c r="L31" s="301" t="s">
        <v>2830</v>
      </c>
      <c r="M31" s="301" t="s">
        <v>2830</v>
      </c>
    </row>
    <row r="32" spans="2:14" x14ac:dyDescent="0.25">
      <c r="B32" s="301" t="s">
        <v>2097</v>
      </c>
      <c r="C32" s="301" t="s">
        <v>2751</v>
      </c>
      <c r="D32" s="301" t="s">
        <v>2736</v>
      </c>
      <c r="E32" s="301" t="s">
        <v>2567</v>
      </c>
      <c r="F32" s="301" t="s">
        <v>1470</v>
      </c>
      <c r="G32" s="301" t="s">
        <v>1470</v>
      </c>
      <c r="H32" s="301" t="s">
        <v>2849</v>
      </c>
      <c r="I32" s="301" t="s">
        <v>1771</v>
      </c>
      <c r="J32" s="317">
        <v>313423830952</v>
      </c>
      <c r="K32" s="301" t="s">
        <v>2535</v>
      </c>
      <c r="L32" s="301" t="s">
        <v>2830</v>
      </c>
      <c r="M32" s="301" t="s">
        <v>2830</v>
      </c>
    </row>
    <row r="33" spans="2:13" x14ac:dyDescent="0.25">
      <c r="B33" s="301" t="s">
        <v>2097</v>
      </c>
      <c r="C33" s="301" t="s">
        <v>2751</v>
      </c>
      <c r="D33" s="301" t="s">
        <v>2736</v>
      </c>
      <c r="E33" s="301" t="s">
        <v>2813</v>
      </c>
      <c r="F33" s="301" t="s">
        <v>1470</v>
      </c>
      <c r="G33" s="301" t="s">
        <v>1470</v>
      </c>
      <c r="H33" s="301" t="s">
        <v>2849</v>
      </c>
      <c r="I33" s="301" t="s">
        <v>1771</v>
      </c>
      <c r="J33" s="317">
        <v>17614364271</v>
      </c>
      <c r="K33" s="301" t="s">
        <v>2535</v>
      </c>
      <c r="L33" s="301" t="s">
        <v>2830</v>
      </c>
      <c r="M33" s="301" t="s">
        <v>2830</v>
      </c>
    </row>
    <row r="34" spans="2:13" x14ac:dyDescent="0.25">
      <c r="B34" s="301" t="s">
        <v>2097</v>
      </c>
      <c r="C34" s="301" t="s">
        <v>2751</v>
      </c>
      <c r="D34" s="301" t="s">
        <v>2736</v>
      </c>
      <c r="E34" s="301" t="s">
        <v>2814</v>
      </c>
      <c r="F34" s="301" t="s">
        <v>1470</v>
      </c>
      <c r="G34" s="301" t="s">
        <v>1470</v>
      </c>
      <c r="H34" s="301" t="s">
        <v>2849</v>
      </c>
      <c r="I34" s="301" t="s">
        <v>1771</v>
      </c>
      <c r="J34" s="317">
        <v>46494643351</v>
      </c>
      <c r="K34" s="301" t="s">
        <v>2535</v>
      </c>
      <c r="L34" s="301" t="s">
        <v>2830</v>
      </c>
      <c r="M34" s="301" t="s">
        <v>2830</v>
      </c>
    </row>
    <row r="35" spans="2:13" x14ac:dyDescent="0.25">
      <c r="B35" s="301" t="s">
        <v>2097</v>
      </c>
      <c r="C35" s="301" t="s">
        <v>2751</v>
      </c>
      <c r="D35" s="301" t="s">
        <v>2736</v>
      </c>
      <c r="E35" s="301" t="s">
        <v>2815</v>
      </c>
      <c r="F35" s="301" t="s">
        <v>1470</v>
      </c>
      <c r="G35" s="301" t="s">
        <v>1470</v>
      </c>
      <c r="H35" s="301" t="s">
        <v>2849</v>
      </c>
      <c r="I35" s="301" t="s">
        <v>1771</v>
      </c>
      <c r="J35" s="317">
        <v>27733731067</v>
      </c>
      <c r="K35" s="301" t="s">
        <v>2535</v>
      </c>
      <c r="L35" s="301" t="s">
        <v>2830</v>
      </c>
      <c r="M35" s="301" t="s">
        <v>2830</v>
      </c>
    </row>
    <row r="36" spans="2:13" x14ac:dyDescent="0.25">
      <c r="B36" s="301" t="s">
        <v>2097</v>
      </c>
      <c r="C36" s="301" t="s">
        <v>2751</v>
      </c>
      <c r="D36" s="301" t="s">
        <v>2736</v>
      </c>
      <c r="E36" s="301" t="s">
        <v>2820</v>
      </c>
      <c r="F36" s="301" t="s">
        <v>1470</v>
      </c>
      <c r="G36" s="301" t="s">
        <v>1470</v>
      </c>
      <c r="H36" s="301" t="s">
        <v>2849</v>
      </c>
      <c r="I36" s="301" t="s">
        <v>1771</v>
      </c>
      <c r="J36" s="317">
        <v>402751180</v>
      </c>
      <c r="K36" s="301" t="s">
        <v>2535</v>
      </c>
      <c r="L36" s="301" t="s">
        <v>2830</v>
      </c>
      <c r="M36" s="301" t="s">
        <v>2830</v>
      </c>
    </row>
    <row r="37" spans="2:13" x14ac:dyDescent="0.25">
      <c r="B37" s="301" t="s">
        <v>2097</v>
      </c>
      <c r="C37" s="301" t="s">
        <v>2751</v>
      </c>
      <c r="D37" s="301" t="s">
        <v>2737</v>
      </c>
      <c r="E37" s="301" t="s">
        <v>2809</v>
      </c>
      <c r="F37" s="301" t="s">
        <v>1470</v>
      </c>
      <c r="G37" s="301" t="s">
        <v>1470</v>
      </c>
      <c r="H37" s="301" t="s">
        <v>2849</v>
      </c>
      <c r="I37" s="301" t="s">
        <v>1771</v>
      </c>
      <c r="J37" s="317">
        <v>10037272410</v>
      </c>
      <c r="K37" s="301" t="s">
        <v>2535</v>
      </c>
      <c r="L37" s="301" t="s">
        <v>2830</v>
      </c>
      <c r="M37" s="301" t="s">
        <v>2830</v>
      </c>
    </row>
    <row r="38" spans="2:13" x14ac:dyDescent="0.25">
      <c r="B38" s="301" t="s">
        <v>2097</v>
      </c>
      <c r="C38" s="301" t="s">
        <v>2751</v>
      </c>
      <c r="D38" s="301" t="s">
        <v>2738</v>
      </c>
      <c r="E38" s="301" t="s">
        <v>2823</v>
      </c>
      <c r="F38" s="301" t="s">
        <v>1470</v>
      </c>
      <c r="G38" s="301" t="s">
        <v>1470</v>
      </c>
      <c r="H38" s="301" t="s">
        <v>2849</v>
      </c>
      <c r="I38" s="301" t="s">
        <v>1771</v>
      </c>
      <c r="J38" s="317">
        <v>60855843994</v>
      </c>
      <c r="K38" s="301" t="s">
        <v>2535</v>
      </c>
      <c r="L38" s="301" t="s">
        <v>2830</v>
      </c>
      <c r="M38" s="301" t="s">
        <v>2830</v>
      </c>
    </row>
    <row r="39" spans="2:13" x14ac:dyDescent="0.25">
      <c r="B39" s="301" t="s">
        <v>2097</v>
      </c>
      <c r="C39" s="301" t="s">
        <v>2751</v>
      </c>
      <c r="D39" s="301" t="s">
        <v>2743</v>
      </c>
      <c r="E39" s="301" t="s">
        <v>2805</v>
      </c>
      <c r="F39" s="301" t="s">
        <v>1470</v>
      </c>
      <c r="G39" s="301" t="s">
        <v>1470</v>
      </c>
      <c r="H39" s="301" t="s">
        <v>2849</v>
      </c>
      <c r="I39" s="301" t="s">
        <v>1771</v>
      </c>
      <c r="J39" s="317">
        <v>6606399057</v>
      </c>
      <c r="K39" s="301" t="s">
        <v>2535</v>
      </c>
      <c r="L39" s="301" t="s">
        <v>2830</v>
      </c>
      <c r="M39" s="301" t="s">
        <v>2830</v>
      </c>
    </row>
    <row r="40" spans="2:13" x14ac:dyDescent="0.25">
      <c r="B40" s="301" t="s">
        <v>2097</v>
      </c>
      <c r="C40" s="301" t="s">
        <v>2751</v>
      </c>
      <c r="D40" s="301" t="s">
        <v>2745</v>
      </c>
      <c r="E40" s="301" t="s">
        <v>2576</v>
      </c>
      <c r="F40" s="301" t="s">
        <v>1470</v>
      </c>
      <c r="G40" s="301" t="s">
        <v>1470</v>
      </c>
      <c r="H40" s="301" t="s">
        <v>2849</v>
      </c>
      <c r="I40" s="301" t="s">
        <v>1771</v>
      </c>
      <c r="J40" s="317">
        <v>18999848</v>
      </c>
      <c r="K40" s="301" t="s">
        <v>2535</v>
      </c>
      <c r="L40" s="301" t="s">
        <v>2830</v>
      </c>
      <c r="M40" s="301" t="s">
        <v>2830</v>
      </c>
    </row>
    <row r="41" spans="2:13" x14ac:dyDescent="0.25">
      <c r="B41" s="301" t="s">
        <v>2097</v>
      </c>
      <c r="C41" s="301" t="s">
        <v>2760</v>
      </c>
      <c r="D41" s="301" t="s">
        <v>2742</v>
      </c>
      <c r="E41" s="301" t="s">
        <v>2825</v>
      </c>
      <c r="F41" s="301" t="s">
        <v>1470</v>
      </c>
      <c r="G41" s="301" t="s">
        <v>1470</v>
      </c>
      <c r="H41" s="301" t="s">
        <v>2853</v>
      </c>
      <c r="I41" s="301" t="s">
        <v>1771</v>
      </c>
      <c r="J41" s="317">
        <v>2520568006</v>
      </c>
      <c r="K41" s="301" t="s">
        <v>2535</v>
      </c>
      <c r="L41" s="301" t="s">
        <v>2830</v>
      </c>
      <c r="M41" s="301" t="s">
        <v>2830</v>
      </c>
    </row>
    <row r="42" spans="2:13" x14ac:dyDescent="0.25">
      <c r="B42" s="301" t="s">
        <v>2097</v>
      </c>
      <c r="C42" s="301" t="s">
        <v>2760</v>
      </c>
      <c r="D42" s="301" t="s">
        <v>2736</v>
      </c>
      <c r="E42" s="301" t="s">
        <v>2567</v>
      </c>
      <c r="F42" s="301" t="s">
        <v>1470</v>
      </c>
      <c r="G42" s="301" t="s">
        <v>1470</v>
      </c>
      <c r="H42" s="301" t="s">
        <v>2853</v>
      </c>
      <c r="I42" s="301" t="s">
        <v>1771</v>
      </c>
      <c r="J42" s="317">
        <v>15000000</v>
      </c>
      <c r="K42" s="301" t="s">
        <v>2535</v>
      </c>
      <c r="L42" s="301" t="s">
        <v>2830</v>
      </c>
      <c r="M42" s="301" t="s">
        <v>2830</v>
      </c>
    </row>
    <row r="43" spans="2:13" x14ac:dyDescent="0.25">
      <c r="B43" s="301" t="s">
        <v>2097</v>
      </c>
      <c r="C43" s="301" t="s">
        <v>2760</v>
      </c>
      <c r="D43" s="301" t="s">
        <v>2736</v>
      </c>
      <c r="E43" s="301" t="s">
        <v>2845</v>
      </c>
      <c r="F43" s="301" t="s">
        <v>1470</v>
      </c>
      <c r="G43" s="301" t="s">
        <v>1470</v>
      </c>
      <c r="H43" s="301" t="s">
        <v>2853</v>
      </c>
      <c r="I43" s="301" t="s">
        <v>1771</v>
      </c>
      <c r="J43" s="317">
        <v>6028347176</v>
      </c>
      <c r="K43" s="301" t="s">
        <v>2535</v>
      </c>
      <c r="L43" s="301" t="s">
        <v>2830</v>
      </c>
      <c r="M43" s="301" t="s">
        <v>2830</v>
      </c>
    </row>
    <row r="44" spans="2:13" x14ac:dyDescent="0.25">
      <c r="B44" s="301" t="s">
        <v>2097</v>
      </c>
      <c r="C44" s="301" t="s">
        <v>2760</v>
      </c>
      <c r="D44" s="301" t="s">
        <v>2737</v>
      </c>
      <c r="E44" s="301" t="s">
        <v>2846</v>
      </c>
      <c r="F44" s="301" t="s">
        <v>1470</v>
      </c>
      <c r="G44" s="301" t="s">
        <v>1470</v>
      </c>
      <c r="H44" s="301" t="s">
        <v>2853</v>
      </c>
      <c r="I44" s="301" t="s">
        <v>1771</v>
      </c>
      <c r="J44" s="317">
        <v>17390139066</v>
      </c>
      <c r="K44" s="301" t="s">
        <v>2535</v>
      </c>
      <c r="L44" s="301" t="s">
        <v>2830</v>
      </c>
      <c r="M44" s="301" t="s">
        <v>2830</v>
      </c>
    </row>
    <row r="45" spans="2:13" x14ac:dyDescent="0.25">
      <c r="B45" s="301" t="s">
        <v>2097</v>
      </c>
      <c r="C45" s="301" t="s">
        <v>2760</v>
      </c>
      <c r="D45" s="301" t="s">
        <v>2743</v>
      </c>
      <c r="E45" s="301" t="s">
        <v>2805</v>
      </c>
      <c r="F45" s="301" t="s">
        <v>1470</v>
      </c>
      <c r="G45" s="301" t="s">
        <v>1470</v>
      </c>
      <c r="H45" s="301" t="s">
        <v>2853</v>
      </c>
      <c r="I45" s="301" t="s">
        <v>1771</v>
      </c>
      <c r="J45" s="317">
        <v>62100000</v>
      </c>
      <c r="K45" s="301" t="s">
        <v>2535</v>
      </c>
      <c r="L45" s="301" t="s">
        <v>2830</v>
      </c>
      <c r="M45" s="301" t="s">
        <v>2830</v>
      </c>
    </row>
    <row r="46" spans="2:13" x14ac:dyDescent="0.25">
      <c r="B46" s="301" t="s">
        <v>2097</v>
      </c>
      <c r="C46" s="301" t="s">
        <v>2760</v>
      </c>
      <c r="D46" s="301" t="s">
        <v>2745</v>
      </c>
      <c r="E46" s="301" t="s">
        <v>2576</v>
      </c>
      <c r="F46" s="301" t="s">
        <v>1470</v>
      </c>
      <c r="G46" s="301" t="s">
        <v>1470</v>
      </c>
      <c r="H46" s="301" t="s">
        <v>2853</v>
      </c>
      <c r="I46" s="301" t="s">
        <v>1771</v>
      </c>
      <c r="J46" s="317">
        <v>5786058</v>
      </c>
      <c r="K46" s="301" t="s">
        <v>2535</v>
      </c>
      <c r="L46" s="301" t="s">
        <v>2830</v>
      </c>
      <c r="M46" s="301" t="s">
        <v>2830</v>
      </c>
    </row>
    <row r="47" spans="2:13" x14ac:dyDescent="0.25">
      <c r="B47" s="301" t="s">
        <v>2097</v>
      </c>
      <c r="C47" s="301" t="s">
        <v>2769</v>
      </c>
      <c r="D47" s="301" t="s">
        <v>2736</v>
      </c>
      <c r="E47" s="301" t="s">
        <v>2813</v>
      </c>
      <c r="F47" s="301" t="s">
        <v>1470</v>
      </c>
      <c r="G47" s="301" t="s">
        <v>1470</v>
      </c>
      <c r="H47" s="301" t="s">
        <v>2852</v>
      </c>
      <c r="I47" s="301" t="s">
        <v>1771</v>
      </c>
      <c r="J47" s="317">
        <v>2087390897</v>
      </c>
      <c r="K47" s="301" t="s">
        <v>2535</v>
      </c>
      <c r="L47" s="301" t="s">
        <v>2830</v>
      </c>
      <c r="M47" s="301" t="s">
        <v>2830</v>
      </c>
    </row>
    <row r="48" spans="2:13" x14ac:dyDescent="0.25">
      <c r="B48" s="301" t="s">
        <v>2097</v>
      </c>
      <c r="C48" s="301" t="s">
        <v>2769</v>
      </c>
      <c r="D48" s="301" t="s">
        <v>2736</v>
      </c>
      <c r="E48" s="301" t="s">
        <v>2817</v>
      </c>
      <c r="F48" s="301" t="s">
        <v>1470</v>
      </c>
      <c r="G48" s="301" t="s">
        <v>1470</v>
      </c>
      <c r="H48" s="301" t="s">
        <v>2852</v>
      </c>
      <c r="I48" s="301" t="s">
        <v>1771</v>
      </c>
      <c r="J48" s="317">
        <v>11219453</v>
      </c>
      <c r="K48" s="301" t="s">
        <v>2535</v>
      </c>
      <c r="L48" s="301" t="s">
        <v>2830</v>
      </c>
      <c r="M48" s="301" t="s">
        <v>2830</v>
      </c>
    </row>
    <row r="49" spans="2:13" x14ac:dyDescent="0.25">
      <c r="B49" s="301" t="s">
        <v>2097</v>
      </c>
      <c r="C49" s="301" t="s">
        <v>2769</v>
      </c>
      <c r="D49" s="301" t="s">
        <v>2736</v>
      </c>
      <c r="E49" s="301" t="s">
        <v>2814</v>
      </c>
      <c r="F49" s="301" t="s">
        <v>1470</v>
      </c>
      <c r="G49" s="301" t="s">
        <v>1470</v>
      </c>
      <c r="H49" s="301" t="s">
        <v>2852</v>
      </c>
      <c r="I49" s="301" t="s">
        <v>1771</v>
      </c>
      <c r="J49" s="317">
        <v>510479868</v>
      </c>
      <c r="K49" s="301" t="s">
        <v>2535</v>
      </c>
      <c r="L49" s="301" t="s">
        <v>2830</v>
      </c>
      <c r="M49" s="301" t="s">
        <v>2830</v>
      </c>
    </row>
    <row r="50" spans="2:13" x14ac:dyDescent="0.25">
      <c r="B50" s="301" t="s">
        <v>2097</v>
      </c>
      <c r="C50" s="301" t="s">
        <v>2769</v>
      </c>
      <c r="D50" s="301" t="s">
        <v>2736</v>
      </c>
      <c r="E50" s="301" t="s">
        <v>2815</v>
      </c>
      <c r="F50" s="301" t="s">
        <v>1470</v>
      </c>
      <c r="G50" s="301" t="s">
        <v>1470</v>
      </c>
      <c r="H50" s="301" t="s">
        <v>2852</v>
      </c>
      <c r="I50" s="301" t="s">
        <v>1771</v>
      </c>
      <c r="J50" s="317">
        <v>309876518</v>
      </c>
      <c r="K50" s="301" t="s">
        <v>2535</v>
      </c>
      <c r="L50" s="301" t="s">
        <v>2830</v>
      </c>
      <c r="M50" s="301" t="s">
        <v>2830</v>
      </c>
    </row>
    <row r="51" spans="2:13" x14ac:dyDescent="0.25">
      <c r="B51" s="301" t="s">
        <v>2097</v>
      </c>
      <c r="C51" s="301" t="s">
        <v>2769</v>
      </c>
      <c r="D51" s="301" t="s">
        <v>2736</v>
      </c>
      <c r="E51" s="301" t="s">
        <v>2819</v>
      </c>
      <c r="F51" s="301" t="s">
        <v>1470</v>
      </c>
      <c r="G51" s="301" t="s">
        <v>1470</v>
      </c>
      <c r="H51" s="301" t="s">
        <v>2852</v>
      </c>
      <c r="I51" s="301" t="s">
        <v>1771</v>
      </c>
      <c r="J51" s="317">
        <v>143391820</v>
      </c>
      <c r="K51" s="301" t="s">
        <v>2535</v>
      </c>
      <c r="L51" s="301" t="s">
        <v>2830</v>
      </c>
      <c r="M51" s="301" t="s">
        <v>2830</v>
      </c>
    </row>
    <row r="52" spans="2:13" x14ac:dyDescent="0.25">
      <c r="B52" s="301" t="s">
        <v>2097</v>
      </c>
      <c r="C52" s="301" t="s">
        <v>2769</v>
      </c>
      <c r="D52" s="301" t="s">
        <v>2736</v>
      </c>
      <c r="E52" s="301" t="s">
        <v>2589</v>
      </c>
      <c r="F52" s="301" t="s">
        <v>1470</v>
      </c>
      <c r="G52" s="301" t="s">
        <v>1470</v>
      </c>
      <c r="H52" s="301" t="s">
        <v>2852</v>
      </c>
      <c r="I52" s="301" t="s">
        <v>1771</v>
      </c>
      <c r="J52" s="317">
        <v>3322435285</v>
      </c>
      <c r="K52" s="301" t="s">
        <v>2535</v>
      </c>
      <c r="L52" s="301" t="s">
        <v>2830</v>
      </c>
      <c r="M52" s="301" t="s">
        <v>2830</v>
      </c>
    </row>
    <row r="53" spans="2:13" x14ac:dyDescent="0.25">
      <c r="B53" s="301" t="s">
        <v>2097</v>
      </c>
      <c r="C53" s="301" t="s">
        <v>2769</v>
      </c>
      <c r="D53" s="301" t="s">
        <v>2737</v>
      </c>
      <c r="E53" s="301" t="s">
        <v>2846</v>
      </c>
      <c r="F53" s="301" t="s">
        <v>1470</v>
      </c>
      <c r="G53" s="301" t="s">
        <v>1470</v>
      </c>
      <c r="H53" s="301" t="s">
        <v>2852</v>
      </c>
      <c r="I53" s="301" t="s">
        <v>1771</v>
      </c>
      <c r="J53" s="317">
        <v>113028859</v>
      </c>
      <c r="K53" s="301" t="s">
        <v>2535</v>
      </c>
      <c r="L53" s="301" t="s">
        <v>2830</v>
      </c>
      <c r="M53" s="301" t="s">
        <v>2830</v>
      </c>
    </row>
    <row r="54" spans="2:13" x14ac:dyDescent="0.25">
      <c r="B54" s="301" t="s">
        <v>2097</v>
      </c>
      <c r="C54" s="301" t="s">
        <v>2769</v>
      </c>
      <c r="D54" s="301" t="s">
        <v>2743</v>
      </c>
      <c r="E54" s="301" t="s">
        <v>2805</v>
      </c>
      <c r="F54" s="301" t="s">
        <v>1470</v>
      </c>
      <c r="G54" s="301" t="s">
        <v>1470</v>
      </c>
      <c r="H54" s="301" t="s">
        <v>2852</v>
      </c>
      <c r="I54" s="301" t="s">
        <v>1771</v>
      </c>
      <c r="J54" s="317">
        <v>32430000</v>
      </c>
      <c r="K54" s="301" t="s">
        <v>2535</v>
      </c>
      <c r="L54" s="301" t="s">
        <v>2830</v>
      </c>
      <c r="M54" s="301" t="s">
        <v>2830</v>
      </c>
    </row>
    <row r="55" spans="2:13" x14ac:dyDescent="0.25">
      <c r="B55" s="301" t="s">
        <v>2097</v>
      </c>
      <c r="C55" s="301" t="s">
        <v>2769</v>
      </c>
      <c r="D55" s="301" t="s">
        <v>2745</v>
      </c>
      <c r="E55" s="301" t="s">
        <v>2576</v>
      </c>
      <c r="F55" s="301" t="s">
        <v>1470</v>
      </c>
      <c r="G55" s="301" t="s">
        <v>1470</v>
      </c>
      <c r="H55" s="301" t="s">
        <v>2852</v>
      </c>
      <c r="I55" s="301" t="s">
        <v>1771</v>
      </c>
      <c r="J55" s="317">
        <v>62775694</v>
      </c>
      <c r="K55" s="301" t="s">
        <v>2535</v>
      </c>
      <c r="L55" s="301" t="s">
        <v>2830</v>
      </c>
      <c r="M55" s="301" t="s">
        <v>2830</v>
      </c>
    </row>
    <row r="56" spans="2:13" x14ac:dyDescent="0.25">
      <c r="B56" s="301" t="s">
        <v>2097</v>
      </c>
      <c r="C56" s="301" t="s">
        <v>2753</v>
      </c>
      <c r="D56" s="301" t="s">
        <v>2736</v>
      </c>
      <c r="E56" s="301" t="s">
        <v>2845</v>
      </c>
      <c r="F56" s="301" t="s">
        <v>1470</v>
      </c>
      <c r="G56" s="301" t="s">
        <v>1470</v>
      </c>
      <c r="H56" s="301" t="s">
        <v>2851</v>
      </c>
      <c r="I56" s="301" t="s">
        <v>1771</v>
      </c>
      <c r="J56" s="317">
        <v>112326222540</v>
      </c>
      <c r="K56" s="301" t="s">
        <v>2535</v>
      </c>
      <c r="L56" s="301" t="s">
        <v>2830</v>
      </c>
      <c r="M56" s="301" t="s">
        <v>2830</v>
      </c>
    </row>
    <row r="57" spans="2:13" x14ac:dyDescent="0.25">
      <c r="B57" s="301" t="s">
        <v>2097</v>
      </c>
      <c r="C57" s="301" t="s">
        <v>2753</v>
      </c>
      <c r="D57" s="301" t="s">
        <v>2736</v>
      </c>
      <c r="E57" s="301" t="s">
        <v>2814</v>
      </c>
      <c r="F57" s="301" t="s">
        <v>1470</v>
      </c>
      <c r="G57" s="301" t="s">
        <v>1470</v>
      </c>
      <c r="H57" s="301" t="s">
        <v>2851</v>
      </c>
      <c r="I57" s="301" t="s">
        <v>1771</v>
      </c>
      <c r="J57" s="317">
        <v>989061410</v>
      </c>
      <c r="K57" s="301" t="s">
        <v>2535</v>
      </c>
      <c r="L57" s="301" t="s">
        <v>2830</v>
      </c>
      <c r="M57" s="301" t="s">
        <v>2830</v>
      </c>
    </row>
    <row r="58" spans="2:13" x14ac:dyDescent="0.25">
      <c r="B58" s="301" t="s">
        <v>2097</v>
      </c>
      <c r="C58" s="301" t="s">
        <v>2753</v>
      </c>
      <c r="D58" s="301" t="s">
        <v>2736</v>
      </c>
      <c r="E58" s="301" t="s">
        <v>2815</v>
      </c>
      <c r="F58" s="301" t="s">
        <v>1470</v>
      </c>
      <c r="G58" s="301" t="s">
        <v>1470</v>
      </c>
      <c r="H58" s="301" t="s">
        <v>2851</v>
      </c>
      <c r="I58" s="301" t="s">
        <v>1771</v>
      </c>
      <c r="J58" s="317">
        <v>743194815</v>
      </c>
      <c r="K58" s="301" t="s">
        <v>2535</v>
      </c>
      <c r="L58" s="301" t="s">
        <v>2830</v>
      </c>
      <c r="M58" s="301" t="s">
        <v>2830</v>
      </c>
    </row>
    <row r="59" spans="2:13" x14ac:dyDescent="0.25">
      <c r="B59" s="301" t="s">
        <v>2097</v>
      </c>
      <c r="C59" s="301" t="s">
        <v>2753</v>
      </c>
      <c r="D59" s="301" t="s">
        <v>2736</v>
      </c>
      <c r="E59" s="301" t="s">
        <v>2589</v>
      </c>
      <c r="F59" s="301" t="s">
        <v>1470</v>
      </c>
      <c r="G59" s="301" t="s">
        <v>1470</v>
      </c>
      <c r="H59" s="301" t="s">
        <v>2851</v>
      </c>
      <c r="I59" s="301" t="s">
        <v>1771</v>
      </c>
      <c r="J59" s="317">
        <v>73964283</v>
      </c>
      <c r="K59" s="301" t="s">
        <v>2535</v>
      </c>
      <c r="L59" s="301" t="s">
        <v>2830</v>
      </c>
      <c r="M59" s="301" t="s">
        <v>2830</v>
      </c>
    </row>
    <row r="60" spans="2:13" x14ac:dyDescent="0.25">
      <c r="B60" s="301" t="s">
        <v>2097</v>
      </c>
      <c r="C60" s="301" t="s">
        <v>2753</v>
      </c>
      <c r="D60" s="301" t="s">
        <v>2736</v>
      </c>
      <c r="E60" s="301" t="s">
        <v>2816</v>
      </c>
      <c r="F60" s="301" t="s">
        <v>1470</v>
      </c>
      <c r="G60" s="301" t="s">
        <v>1470</v>
      </c>
      <c r="H60" s="301" t="s">
        <v>2851</v>
      </c>
      <c r="I60" s="301" t="s">
        <v>1771</v>
      </c>
      <c r="J60" s="317">
        <v>514886779</v>
      </c>
      <c r="K60" s="301" t="s">
        <v>2535</v>
      </c>
      <c r="L60" s="301" t="s">
        <v>2830</v>
      </c>
      <c r="M60" s="301" t="s">
        <v>2830</v>
      </c>
    </row>
    <row r="61" spans="2:13" x14ac:dyDescent="0.25">
      <c r="B61" s="301" t="s">
        <v>2097</v>
      </c>
      <c r="C61" s="301" t="s">
        <v>2753</v>
      </c>
      <c r="D61" s="301" t="s">
        <v>2737</v>
      </c>
      <c r="E61" s="301" t="s">
        <v>2846</v>
      </c>
      <c r="F61" s="301" t="s">
        <v>1470</v>
      </c>
      <c r="G61" s="301" t="s">
        <v>1470</v>
      </c>
      <c r="H61" s="301" t="s">
        <v>2851</v>
      </c>
      <c r="I61" s="301" t="s">
        <v>1771</v>
      </c>
      <c r="J61" s="317">
        <v>112326222533</v>
      </c>
      <c r="K61" s="301" t="s">
        <v>2535</v>
      </c>
      <c r="L61" s="301" t="s">
        <v>2830</v>
      </c>
      <c r="M61" s="301" t="s">
        <v>2830</v>
      </c>
    </row>
    <row r="62" spans="2:13" x14ac:dyDescent="0.25">
      <c r="B62" s="301" t="s">
        <v>2097</v>
      </c>
      <c r="C62" s="301" t="s">
        <v>2753</v>
      </c>
      <c r="D62" s="301" t="s">
        <v>2737</v>
      </c>
      <c r="E62" s="301" t="s">
        <v>2809</v>
      </c>
      <c r="F62" s="301" t="s">
        <v>1470</v>
      </c>
      <c r="G62" s="301" t="s">
        <v>1470</v>
      </c>
      <c r="H62" s="301" t="s">
        <v>2851</v>
      </c>
      <c r="I62" s="301" t="s">
        <v>1771</v>
      </c>
      <c r="J62" s="317">
        <v>2791970913</v>
      </c>
      <c r="K62" s="301" t="s">
        <v>2535</v>
      </c>
      <c r="L62" s="301" t="s">
        <v>2830</v>
      </c>
      <c r="M62" s="301" t="s">
        <v>2830</v>
      </c>
    </row>
    <row r="63" spans="2:13" x14ac:dyDescent="0.25">
      <c r="B63" s="301" t="s">
        <v>2097</v>
      </c>
      <c r="C63" s="301" t="s">
        <v>2753</v>
      </c>
      <c r="D63" s="301" t="s">
        <v>2737</v>
      </c>
      <c r="E63" s="301" t="s">
        <v>2811</v>
      </c>
      <c r="F63" s="301" t="s">
        <v>1470</v>
      </c>
      <c r="G63" s="301" t="s">
        <v>1470</v>
      </c>
      <c r="H63" s="301" t="s">
        <v>2851</v>
      </c>
      <c r="I63" s="301" t="s">
        <v>1771</v>
      </c>
      <c r="J63" s="317">
        <v>5372153682</v>
      </c>
      <c r="K63" s="301" t="s">
        <v>2535</v>
      </c>
      <c r="L63" s="301" t="s">
        <v>2830</v>
      </c>
      <c r="M63" s="301" t="s">
        <v>2830</v>
      </c>
    </row>
    <row r="64" spans="2:13" x14ac:dyDescent="0.25">
      <c r="B64" s="301" t="s">
        <v>2097</v>
      </c>
      <c r="C64" s="301" t="s">
        <v>2753</v>
      </c>
      <c r="D64" s="301" t="s">
        <v>2743</v>
      </c>
      <c r="E64" s="301" t="s">
        <v>2805</v>
      </c>
      <c r="F64" s="301" t="s">
        <v>1470</v>
      </c>
      <c r="G64" s="301" t="s">
        <v>1470</v>
      </c>
      <c r="H64" s="301" t="s">
        <v>2851</v>
      </c>
      <c r="I64" s="301" t="s">
        <v>1771</v>
      </c>
      <c r="J64" s="317">
        <v>2114868333</v>
      </c>
      <c r="K64" s="301" t="s">
        <v>2535</v>
      </c>
      <c r="L64" s="301" t="s">
        <v>2830</v>
      </c>
      <c r="M64" s="301" t="s">
        <v>2830</v>
      </c>
    </row>
    <row r="65" spans="2:13" x14ac:dyDescent="0.25">
      <c r="B65" s="301" t="s">
        <v>2097</v>
      </c>
      <c r="C65" s="301" t="s">
        <v>2753</v>
      </c>
      <c r="D65" s="301" t="s">
        <v>2745</v>
      </c>
      <c r="E65" s="301" t="s">
        <v>2576</v>
      </c>
      <c r="F65" s="301" t="s">
        <v>1470</v>
      </c>
      <c r="G65" s="301" t="s">
        <v>1470</v>
      </c>
      <c r="H65" s="301" t="s">
        <v>2851</v>
      </c>
      <c r="I65" s="301" t="s">
        <v>1771</v>
      </c>
      <c r="J65" s="317">
        <v>302084948</v>
      </c>
      <c r="K65" s="301" t="s">
        <v>2535</v>
      </c>
      <c r="L65" s="301" t="s">
        <v>2830</v>
      </c>
      <c r="M65" s="301" t="s">
        <v>2830</v>
      </c>
    </row>
    <row r="66" spans="2:13" x14ac:dyDescent="0.25">
      <c r="B66" s="301" t="s">
        <v>2097</v>
      </c>
      <c r="C66" s="301" t="s">
        <v>2766</v>
      </c>
      <c r="D66" s="301" t="s">
        <v>2742</v>
      </c>
      <c r="E66" s="301" t="s">
        <v>2825</v>
      </c>
      <c r="F66" s="301" t="s">
        <v>2535</v>
      </c>
      <c r="G66" s="301" t="s">
        <v>2535</v>
      </c>
      <c r="H66" s="301" t="s">
        <v>2855</v>
      </c>
      <c r="I66" s="301" t="s">
        <v>1771</v>
      </c>
      <c r="J66" s="317">
        <v>4502490700</v>
      </c>
      <c r="K66" s="301" t="s">
        <v>2535</v>
      </c>
      <c r="L66" s="301" t="s">
        <v>2830</v>
      </c>
      <c r="M66" s="301" t="s">
        <v>2830</v>
      </c>
    </row>
    <row r="67" spans="2:13" x14ac:dyDescent="0.25">
      <c r="B67" s="301" t="s">
        <v>2097</v>
      </c>
      <c r="C67" s="301" t="s">
        <v>2766</v>
      </c>
      <c r="D67" s="301" t="s">
        <v>2736</v>
      </c>
      <c r="E67" s="301" t="s">
        <v>2567</v>
      </c>
      <c r="F67" s="301" t="s">
        <v>2535</v>
      </c>
      <c r="G67" s="301" t="s">
        <v>2535</v>
      </c>
      <c r="H67" s="301" t="s">
        <v>2855</v>
      </c>
      <c r="I67" s="301" t="s">
        <v>1771</v>
      </c>
      <c r="J67" s="317">
        <v>2583260000</v>
      </c>
      <c r="K67" s="301" t="s">
        <v>2535</v>
      </c>
      <c r="L67" s="301" t="s">
        <v>2830</v>
      </c>
      <c r="M67" s="301" t="s">
        <v>2830</v>
      </c>
    </row>
    <row r="68" spans="2:13" x14ac:dyDescent="0.25">
      <c r="B68" s="301" t="s">
        <v>2097</v>
      </c>
      <c r="C68" s="301" t="s">
        <v>2766</v>
      </c>
      <c r="D68" s="301" t="s">
        <v>2736</v>
      </c>
      <c r="E68" s="301" t="s">
        <v>2813</v>
      </c>
      <c r="F68" s="301" t="s">
        <v>2535</v>
      </c>
      <c r="G68" s="301" t="s">
        <v>2535</v>
      </c>
      <c r="H68" s="301" t="s">
        <v>2855</v>
      </c>
      <c r="I68" s="301" t="s">
        <v>1771</v>
      </c>
      <c r="J68" s="317">
        <v>144805400</v>
      </c>
      <c r="K68" s="301" t="s">
        <v>2535</v>
      </c>
      <c r="L68" s="301" t="s">
        <v>2830</v>
      </c>
      <c r="M68" s="301" t="s">
        <v>2830</v>
      </c>
    </row>
    <row r="69" spans="2:13" x14ac:dyDescent="0.25">
      <c r="B69" s="301" t="s">
        <v>2097</v>
      </c>
      <c r="C69" s="301" t="s">
        <v>2766</v>
      </c>
      <c r="D69" s="301" t="s">
        <v>2736</v>
      </c>
      <c r="E69" s="301" t="s">
        <v>2814</v>
      </c>
      <c r="F69" s="301" t="s">
        <v>2535</v>
      </c>
      <c r="G69" s="301" t="s">
        <v>2535</v>
      </c>
      <c r="H69" s="301" t="s">
        <v>2855</v>
      </c>
      <c r="I69" s="301" t="s">
        <v>1771</v>
      </c>
      <c r="J69" s="317">
        <v>191253750</v>
      </c>
      <c r="K69" s="301" t="s">
        <v>2535</v>
      </c>
      <c r="L69" s="301" t="s">
        <v>2830</v>
      </c>
      <c r="M69" s="301" t="s">
        <v>2830</v>
      </c>
    </row>
    <row r="70" spans="2:13" x14ac:dyDescent="0.25">
      <c r="B70" s="301" t="s">
        <v>2097</v>
      </c>
      <c r="C70" s="301" t="s">
        <v>2766</v>
      </c>
      <c r="D70" s="301" t="s">
        <v>2736</v>
      </c>
      <c r="E70" s="301" t="s">
        <v>2589</v>
      </c>
      <c r="F70" s="301" t="s">
        <v>2535</v>
      </c>
      <c r="G70" s="301" t="s">
        <v>2535</v>
      </c>
      <c r="H70" s="301" t="s">
        <v>2855</v>
      </c>
      <c r="I70" s="301" t="s">
        <v>1771</v>
      </c>
      <c r="J70" s="317">
        <v>4887000</v>
      </c>
      <c r="K70" s="301" t="s">
        <v>2535</v>
      </c>
      <c r="L70" s="301" t="s">
        <v>2830</v>
      </c>
      <c r="M70" s="301" t="s">
        <v>2830</v>
      </c>
    </row>
    <row r="71" spans="2:13" x14ac:dyDescent="0.25">
      <c r="B71" s="301" t="s">
        <v>2097</v>
      </c>
      <c r="C71" s="301" t="s">
        <v>2766</v>
      </c>
      <c r="D71" s="301" t="s">
        <v>2743</v>
      </c>
      <c r="E71" s="301" t="s">
        <v>2805</v>
      </c>
      <c r="F71" s="301" t="s">
        <v>2535</v>
      </c>
      <c r="G71" s="301" t="s">
        <v>2535</v>
      </c>
      <c r="H71" s="301" t="s">
        <v>2855</v>
      </c>
      <c r="I71" s="301" t="s">
        <v>1771</v>
      </c>
      <c r="J71" s="317">
        <v>97316200</v>
      </c>
      <c r="K71" s="301" t="s">
        <v>2535</v>
      </c>
      <c r="L71" s="301" t="s">
        <v>2830</v>
      </c>
      <c r="M71" s="301" t="s">
        <v>2830</v>
      </c>
    </row>
    <row r="72" spans="2:13" x14ac:dyDescent="0.25">
      <c r="B72" s="301" t="s">
        <v>2097</v>
      </c>
      <c r="C72" s="301" t="s">
        <v>2766</v>
      </c>
      <c r="D72" s="301" t="s">
        <v>2745</v>
      </c>
      <c r="E72" s="301" t="s">
        <v>2576</v>
      </c>
      <c r="F72" s="301" t="s">
        <v>2535</v>
      </c>
      <c r="G72" s="301" t="s">
        <v>2535</v>
      </c>
      <c r="H72" s="301" t="s">
        <v>2855</v>
      </c>
      <c r="I72" s="301" t="s">
        <v>1771</v>
      </c>
      <c r="J72" s="317">
        <v>26413888</v>
      </c>
      <c r="K72" s="301" t="s">
        <v>2535</v>
      </c>
      <c r="L72" s="301" t="s">
        <v>2830</v>
      </c>
      <c r="M72" s="301" t="s">
        <v>2830</v>
      </c>
    </row>
    <row r="73" spans="2:13" x14ac:dyDescent="0.25">
      <c r="B73" s="301" t="s">
        <v>2097</v>
      </c>
      <c r="C73" s="301" t="s">
        <v>2773</v>
      </c>
      <c r="D73" s="301" t="s">
        <v>2736</v>
      </c>
      <c r="E73" s="301" t="s">
        <v>2814</v>
      </c>
      <c r="F73" s="301" t="s">
        <v>2535</v>
      </c>
      <c r="G73" s="301" t="s">
        <v>2535</v>
      </c>
      <c r="H73" s="301" t="s">
        <v>2855</v>
      </c>
      <c r="I73" s="301" t="s">
        <v>1771</v>
      </c>
      <c r="J73" s="317">
        <v>335102717</v>
      </c>
      <c r="K73" s="301" t="s">
        <v>2535</v>
      </c>
      <c r="L73" s="301" t="s">
        <v>2830</v>
      </c>
      <c r="M73" s="301" t="s">
        <v>2830</v>
      </c>
    </row>
    <row r="74" spans="2:13" x14ac:dyDescent="0.25">
      <c r="B74" s="301" t="s">
        <v>2097</v>
      </c>
      <c r="C74" s="301" t="s">
        <v>2773</v>
      </c>
      <c r="D74" s="301" t="s">
        <v>2736</v>
      </c>
      <c r="E74" s="301" t="s">
        <v>2815</v>
      </c>
      <c r="F74" s="301" t="s">
        <v>2535</v>
      </c>
      <c r="G74" s="301" t="s">
        <v>2535</v>
      </c>
      <c r="H74" s="301" t="s">
        <v>2855</v>
      </c>
      <c r="I74" s="301" t="s">
        <v>1771</v>
      </c>
      <c r="J74" s="317">
        <v>463193744</v>
      </c>
      <c r="K74" s="301" t="s">
        <v>2535</v>
      </c>
      <c r="L74" s="301" t="s">
        <v>2830</v>
      </c>
      <c r="M74" s="301" t="s">
        <v>2830</v>
      </c>
    </row>
    <row r="75" spans="2:13" x14ac:dyDescent="0.25">
      <c r="B75" s="301" t="s">
        <v>2097</v>
      </c>
      <c r="C75" s="301" t="s">
        <v>2773</v>
      </c>
      <c r="D75" s="301" t="s">
        <v>2737</v>
      </c>
      <c r="E75" s="301" t="s">
        <v>2809</v>
      </c>
      <c r="F75" s="301" t="s">
        <v>2535</v>
      </c>
      <c r="G75" s="301" t="s">
        <v>2535</v>
      </c>
      <c r="H75" s="301" t="s">
        <v>2855</v>
      </c>
      <c r="I75" s="301" t="s">
        <v>1771</v>
      </c>
      <c r="J75" s="317">
        <v>3155013</v>
      </c>
      <c r="K75" s="301" t="s">
        <v>2535</v>
      </c>
      <c r="L75" s="301" t="s">
        <v>2830</v>
      </c>
      <c r="M75" s="301" t="s">
        <v>2830</v>
      </c>
    </row>
    <row r="76" spans="2:13" x14ac:dyDescent="0.25">
      <c r="B76" s="301" t="s">
        <v>2097</v>
      </c>
      <c r="C76" s="301" t="s">
        <v>2773</v>
      </c>
      <c r="D76" s="301" t="s">
        <v>2743</v>
      </c>
      <c r="E76" s="301" t="s">
        <v>2805</v>
      </c>
      <c r="F76" s="301" t="s">
        <v>2535</v>
      </c>
      <c r="G76" s="301" t="s">
        <v>2535</v>
      </c>
      <c r="H76" s="301" t="s">
        <v>2855</v>
      </c>
      <c r="I76" s="301" t="s">
        <v>1771</v>
      </c>
      <c r="J76" s="317">
        <v>761130002</v>
      </c>
      <c r="K76" s="301" t="s">
        <v>2535</v>
      </c>
      <c r="L76" s="301" t="s">
        <v>2830</v>
      </c>
      <c r="M76" s="301" t="s">
        <v>2830</v>
      </c>
    </row>
    <row r="77" spans="2:13" x14ac:dyDescent="0.25">
      <c r="B77" s="301" t="s">
        <v>2097</v>
      </c>
      <c r="C77" s="301" t="s">
        <v>2749</v>
      </c>
      <c r="D77" s="301" t="s">
        <v>2739</v>
      </c>
      <c r="E77" s="301" t="s">
        <v>2844</v>
      </c>
      <c r="F77" s="301" t="s">
        <v>2535</v>
      </c>
      <c r="G77" s="301" t="s">
        <v>2535</v>
      </c>
      <c r="H77" s="301" t="s">
        <v>2855</v>
      </c>
      <c r="I77" s="301" t="s">
        <v>1771</v>
      </c>
      <c r="J77" s="317">
        <v>24684933</v>
      </c>
      <c r="K77" s="301" t="s">
        <v>2535</v>
      </c>
      <c r="L77" s="301" t="s">
        <v>2830</v>
      </c>
      <c r="M77" s="301" t="s">
        <v>2830</v>
      </c>
    </row>
    <row r="78" spans="2:13" x14ac:dyDescent="0.25">
      <c r="B78" s="301" t="s">
        <v>2097</v>
      </c>
      <c r="C78" s="301" t="s">
        <v>2749</v>
      </c>
      <c r="D78" s="301" t="s">
        <v>2742</v>
      </c>
      <c r="E78" s="301" t="s">
        <v>2825</v>
      </c>
      <c r="F78" s="301" t="s">
        <v>2535</v>
      </c>
      <c r="G78" s="301" t="s">
        <v>2535</v>
      </c>
      <c r="H78" s="301" t="s">
        <v>2855</v>
      </c>
      <c r="I78" s="301" t="s">
        <v>1771</v>
      </c>
      <c r="J78" s="317">
        <v>10575393</v>
      </c>
      <c r="K78" s="301" t="s">
        <v>2535</v>
      </c>
      <c r="L78" s="301" t="s">
        <v>2830</v>
      </c>
      <c r="M78" s="301" t="s">
        <v>2830</v>
      </c>
    </row>
    <row r="79" spans="2:13" x14ac:dyDescent="0.25">
      <c r="B79" s="301" t="s">
        <v>2097</v>
      </c>
      <c r="C79" s="301" t="s">
        <v>2749</v>
      </c>
      <c r="D79" s="301" t="s">
        <v>2736</v>
      </c>
      <c r="E79" s="301" t="s">
        <v>2845</v>
      </c>
      <c r="F79" s="301" t="s">
        <v>2535</v>
      </c>
      <c r="G79" s="301" t="s">
        <v>2535</v>
      </c>
      <c r="H79" s="301" t="s">
        <v>2855</v>
      </c>
      <c r="I79" s="301" t="s">
        <v>1771</v>
      </c>
      <c r="J79" s="317">
        <v>514573025698</v>
      </c>
      <c r="K79" s="301" t="s">
        <v>2535</v>
      </c>
      <c r="L79" s="301" t="s">
        <v>2830</v>
      </c>
      <c r="M79" s="301" t="s">
        <v>2830</v>
      </c>
    </row>
    <row r="80" spans="2:13" x14ac:dyDescent="0.25">
      <c r="B80" s="301" t="s">
        <v>2097</v>
      </c>
      <c r="C80" s="301" t="s">
        <v>2749</v>
      </c>
      <c r="D80" s="301" t="s">
        <v>2736</v>
      </c>
      <c r="E80" s="301" t="s">
        <v>2813</v>
      </c>
      <c r="F80" s="301" t="s">
        <v>2535</v>
      </c>
      <c r="G80" s="301" t="s">
        <v>2535</v>
      </c>
      <c r="H80" s="301" t="s">
        <v>2855</v>
      </c>
      <c r="I80" s="301" t="s">
        <v>1771</v>
      </c>
      <c r="J80" s="317">
        <v>6629541181</v>
      </c>
      <c r="K80" s="301" t="s">
        <v>2535</v>
      </c>
      <c r="L80" s="301" t="s">
        <v>2830</v>
      </c>
      <c r="M80" s="301" t="s">
        <v>2830</v>
      </c>
    </row>
    <row r="81" spans="2:13" x14ac:dyDescent="0.25">
      <c r="B81" s="301" t="s">
        <v>2097</v>
      </c>
      <c r="C81" s="301" t="s">
        <v>2749</v>
      </c>
      <c r="D81" s="301" t="s">
        <v>2736</v>
      </c>
      <c r="E81" s="301" t="s">
        <v>2814</v>
      </c>
      <c r="F81" s="301" t="s">
        <v>2535</v>
      </c>
      <c r="G81" s="301" t="s">
        <v>2535</v>
      </c>
      <c r="H81" s="301" t="s">
        <v>2855</v>
      </c>
      <c r="I81" s="301" t="s">
        <v>1771</v>
      </c>
      <c r="J81" s="317">
        <v>2654896538</v>
      </c>
      <c r="K81" s="301" t="s">
        <v>2535</v>
      </c>
      <c r="L81" s="301" t="s">
        <v>2830</v>
      </c>
      <c r="M81" s="301" t="s">
        <v>2830</v>
      </c>
    </row>
    <row r="82" spans="2:13" x14ac:dyDescent="0.25">
      <c r="B82" s="301" t="s">
        <v>2097</v>
      </c>
      <c r="C82" s="301" t="s">
        <v>2749</v>
      </c>
      <c r="D82" s="301" t="s">
        <v>2736</v>
      </c>
      <c r="E82" s="301" t="s">
        <v>2815</v>
      </c>
      <c r="F82" s="301" t="s">
        <v>2535</v>
      </c>
      <c r="G82" s="301" t="s">
        <v>2535</v>
      </c>
      <c r="H82" s="301" t="s">
        <v>2855</v>
      </c>
      <c r="I82" s="301" t="s">
        <v>1771</v>
      </c>
      <c r="J82" s="317">
        <v>3752206174</v>
      </c>
      <c r="K82" s="301" t="s">
        <v>2535</v>
      </c>
      <c r="L82" s="301" t="s">
        <v>2830</v>
      </c>
      <c r="M82" s="301" t="s">
        <v>2830</v>
      </c>
    </row>
    <row r="83" spans="2:13" x14ac:dyDescent="0.25">
      <c r="B83" s="301" t="s">
        <v>2097</v>
      </c>
      <c r="C83" s="301" t="s">
        <v>2749</v>
      </c>
      <c r="D83" s="301" t="s">
        <v>2736</v>
      </c>
      <c r="E83" s="301" t="s">
        <v>2589</v>
      </c>
      <c r="F83" s="301" t="s">
        <v>2535</v>
      </c>
      <c r="G83" s="301" t="s">
        <v>2535</v>
      </c>
      <c r="H83" s="301" t="s">
        <v>2855</v>
      </c>
      <c r="I83" s="301" t="s">
        <v>1771</v>
      </c>
      <c r="J83" s="317">
        <v>88509286843</v>
      </c>
      <c r="K83" s="301" t="s">
        <v>2535</v>
      </c>
      <c r="L83" s="301" t="s">
        <v>2830</v>
      </c>
      <c r="M83" s="301" t="s">
        <v>2830</v>
      </c>
    </row>
    <row r="84" spans="2:13" x14ac:dyDescent="0.25">
      <c r="B84" s="301" t="s">
        <v>2097</v>
      </c>
      <c r="C84" s="301" t="s">
        <v>2749</v>
      </c>
      <c r="D84" s="301" t="s">
        <v>2737</v>
      </c>
      <c r="E84" s="301" t="s">
        <v>2846</v>
      </c>
      <c r="F84" s="301" t="s">
        <v>2535</v>
      </c>
      <c r="G84" s="301" t="s">
        <v>2535</v>
      </c>
      <c r="H84" s="301" t="s">
        <v>2855</v>
      </c>
      <c r="I84" s="301" t="s">
        <v>1771</v>
      </c>
      <c r="J84" s="317">
        <v>492444441775</v>
      </c>
      <c r="K84" s="301" t="s">
        <v>2535</v>
      </c>
      <c r="L84" s="301" t="s">
        <v>2830</v>
      </c>
      <c r="M84" s="301" t="s">
        <v>2830</v>
      </c>
    </row>
    <row r="85" spans="2:13" x14ac:dyDescent="0.25">
      <c r="B85" s="301" t="s">
        <v>2097</v>
      </c>
      <c r="C85" s="301" t="s">
        <v>2749</v>
      </c>
      <c r="D85" s="301" t="s">
        <v>2737</v>
      </c>
      <c r="E85" s="301" t="s">
        <v>2809</v>
      </c>
      <c r="F85" s="301" t="s">
        <v>2535</v>
      </c>
      <c r="G85" s="301" t="s">
        <v>2535</v>
      </c>
      <c r="H85" s="301" t="s">
        <v>2855</v>
      </c>
      <c r="I85" s="301" t="s">
        <v>1771</v>
      </c>
      <c r="J85" s="317">
        <v>54793753163</v>
      </c>
      <c r="K85" s="301" t="s">
        <v>2535</v>
      </c>
      <c r="L85" s="301" t="s">
        <v>2830</v>
      </c>
      <c r="M85" s="301" t="s">
        <v>2830</v>
      </c>
    </row>
    <row r="86" spans="2:13" x14ac:dyDescent="0.25">
      <c r="B86" s="301" t="s">
        <v>2097</v>
      </c>
      <c r="C86" s="301" t="s">
        <v>2749</v>
      </c>
      <c r="D86" s="301" t="s">
        <v>2748</v>
      </c>
      <c r="E86" s="301" t="s">
        <v>2828</v>
      </c>
      <c r="F86" s="301" t="s">
        <v>2535</v>
      </c>
      <c r="G86" s="301" t="s">
        <v>2535</v>
      </c>
      <c r="H86" s="301" t="s">
        <v>2855</v>
      </c>
      <c r="I86" s="301" t="s">
        <v>1771</v>
      </c>
      <c r="J86" s="317">
        <v>2564450077</v>
      </c>
      <c r="K86" s="301" t="s">
        <v>2535</v>
      </c>
      <c r="L86" s="301" t="s">
        <v>2830</v>
      </c>
      <c r="M86" s="301" t="s">
        <v>2830</v>
      </c>
    </row>
    <row r="87" spans="2:13" x14ac:dyDescent="0.25">
      <c r="B87" s="301" t="s">
        <v>2097</v>
      </c>
      <c r="C87" s="301" t="s">
        <v>2749</v>
      </c>
      <c r="D87" s="301" t="s">
        <v>2743</v>
      </c>
      <c r="E87" s="301" t="s">
        <v>2805</v>
      </c>
      <c r="F87" s="301" t="s">
        <v>2535</v>
      </c>
      <c r="G87" s="301" t="s">
        <v>2535</v>
      </c>
      <c r="H87" s="301" t="s">
        <v>2855</v>
      </c>
      <c r="I87" s="301" t="s">
        <v>1771</v>
      </c>
      <c r="J87" s="317">
        <v>5711196662</v>
      </c>
      <c r="K87" s="301" t="s">
        <v>2535</v>
      </c>
      <c r="L87" s="301" t="s">
        <v>2830</v>
      </c>
      <c r="M87" s="301" t="s">
        <v>2830</v>
      </c>
    </row>
    <row r="88" spans="2:13" x14ac:dyDescent="0.25">
      <c r="B88" s="301" t="s">
        <v>2097</v>
      </c>
      <c r="C88" s="301" t="s">
        <v>2749</v>
      </c>
      <c r="D88" s="301" t="s">
        <v>2745</v>
      </c>
      <c r="E88" s="301" t="s">
        <v>2576</v>
      </c>
      <c r="F88" s="301" t="s">
        <v>2535</v>
      </c>
      <c r="G88" s="301" t="s">
        <v>2535</v>
      </c>
      <c r="H88" s="301" t="s">
        <v>2855</v>
      </c>
      <c r="I88" s="301" t="s">
        <v>1771</v>
      </c>
      <c r="J88" s="317">
        <v>971228002</v>
      </c>
      <c r="K88" s="301" t="s">
        <v>2535</v>
      </c>
      <c r="L88" s="301" t="s">
        <v>2830</v>
      </c>
      <c r="M88" s="301" t="s">
        <v>2830</v>
      </c>
    </row>
    <row r="89" spans="2:13" x14ac:dyDescent="0.25">
      <c r="B89" s="301" t="s">
        <v>2097</v>
      </c>
      <c r="C89" s="301" t="s">
        <v>2750</v>
      </c>
      <c r="D89" s="301" t="s">
        <v>2736</v>
      </c>
      <c r="E89" s="301" t="s">
        <v>2567</v>
      </c>
      <c r="F89" s="301" t="s">
        <v>2535</v>
      </c>
      <c r="G89" s="301" t="s">
        <v>2535</v>
      </c>
      <c r="H89" s="301" t="s">
        <v>2855</v>
      </c>
      <c r="I89" s="301" t="s">
        <v>1771</v>
      </c>
      <c r="J89" s="317">
        <v>339866635849</v>
      </c>
      <c r="K89" s="301" t="s">
        <v>2535</v>
      </c>
      <c r="L89" s="301" t="s">
        <v>2830</v>
      </c>
      <c r="M89" s="301" t="s">
        <v>2830</v>
      </c>
    </row>
    <row r="90" spans="2:13" x14ac:dyDescent="0.25">
      <c r="B90" s="301" t="s">
        <v>2097</v>
      </c>
      <c r="C90" s="301" t="s">
        <v>2750</v>
      </c>
      <c r="D90" s="301" t="s">
        <v>2736</v>
      </c>
      <c r="E90" s="301" t="s">
        <v>2813</v>
      </c>
      <c r="F90" s="301" t="s">
        <v>2535</v>
      </c>
      <c r="G90" s="301" t="s">
        <v>2535</v>
      </c>
      <c r="H90" s="301" t="s">
        <v>2855</v>
      </c>
      <c r="I90" s="301" t="s">
        <v>1771</v>
      </c>
      <c r="J90" s="317">
        <v>89051000283</v>
      </c>
      <c r="K90" s="301" t="s">
        <v>2535</v>
      </c>
      <c r="L90" s="301" t="s">
        <v>2830</v>
      </c>
      <c r="M90" s="301" t="s">
        <v>2830</v>
      </c>
    </row>
    <row r="91" spans="2:13" x14ac:dyDescent="0.25">
      <c r="B91" s="301" t="s">
        <v>2097</v>
      </c>
      <c r="C91" s="301" t="s">
        <v>2750</v>
      </c>
      <c r="D91" s="301" t="s">
        <v>2736</v>
      </c>
      <c r="E91" s="301" t="s">
        <v>2814</v>
      </c>
      <c r="F91" s="301" t="s">
        <v>2535</v>
      </c>
      <c r="G91" s="301" t="s">
        <v>2535</v>
      </c>
      <c r="H91" s="301" t="s">
        <v>2855</v>
      </c>
      <c r="I91" s="301" t="s">
        <v>1771</v>
      </c>
      <c r="J91" s="317">
        <v>14525980246</v>
      </c>
      <c r="K91" s="301" t="s">
        <v>2535</v>
      </c>
      <c r="L91" s="301" t="s">
        <v>2830</v>
      </c>
      <c r="M91" s="301" t="s">
        <v>2830</v>
      </c>
    </row>
    <row r="92" spans="2:13" x14ac:dyDescent="0.25">
      <c r="B92" s="301" t="s">
        <v>2097</v>
      </c>
      <c r="C92" s="301" t="s">
        <v>2750</v>
      </c>
      <c r="D92" s="301" t="s">
        <v>2736</v>
      </c>
      <c r="E92" s="301" t="s">
        <v>2815</v>
      </c>
      <c r="F92" s="301" t="s">
        <v>2535</v>
      </c>
      <c r="G92" s="301" t="s">
        <v>2535</v>
      </c>
      <c r="H92" s="301" t="s">
        <v>2855</v>
      </c>
      <c r="I92" s="301" t="s">
        <v>1771</v>
      </c>
      <c r="J92" s="317">
        <v>18871736383</v>
      </c>
      <c r="K92" s="301" t="s">
        <v>2535</v>
      </c>
      <c r="L92" s="301" t="s">
        <v>2830</v>
      </c>
      <c r="M92" s="301" t="s">
        <v>2830</v>
      </c>
    </row>
    <row r="93" spans="2:13" x14ac:dyDescent="0.25">
      <c r="B93" s="301" t="s">
        <v>2097</v>
      </c>
      <c r="C93" s="301" t="s">
        <v>2750</v>
      </c>
      <c r="D93" s="301" t="s">
        <v>2736</v>
      </c>
      <c r="E93" s="301" t="s">
        <v>2818</v>
      </c>
      <c r="F93" s="301" t="s">
        <v>2535</v>
      </c>
      <c r="G93" s="301" t="s">
        <v>2535</v>
      </c>
      <c r="H93" s="301" t="s">
        <v>2855</v>
      </c>
      <c r="I93" s="301" t="s">
        <v>1771</v>
      </c>
      <c r="J93" s="317">
        <v>2257198632</v>
      </c>
      <c r="K93" s="301" t="s">
        <v>2535</v>
      </c>
      <c r="L93" s="301" t="s">
        <v>2830</v>
      </c>
      <c r="M93" s="301" t="s">
        <v>2830</v>
      </c>
    </row>
    <row r="94" spans="2:13" x14ac:dyDescent="0.25">
      <c r="B94" s="301" t="s">
        <v>2097</v>
      </c>
      <c r="C94" s="301" t="s">
        <v>2750</v>
      </c>
      <c r="D94" s="301" t="s">
        <v>2736</v>
      </c>
      <c r="E94" s="301" t="s">
        <v>2821</v>
      </c>
      <c r="F94" s="301" t="s">
        <v>2535</v>
      </c>
      <c r="G94" s="301" t="s">
        <v>2535</v>
      </c>
      <c r="H94" s="301" t="s">
        <v>2855</v>
      </c>
      <c r="I94" s="301" t="s">
        <v>1771</v>
      </c>
      <c r="J94" s="317">
        <v>4725000</v>
      </c>
      <c r="K94" s="301" t="s">
        <v>2535</v>
      </c>
      <c r="L94" s="301" t="s">
        <v>2830</v>
      </c>
      <c r="M94" s="301" t="s">
        <v>2830</v>
      </c>
    </row>
    <row r="95" spans="2:13" x14ac:dyDescent="0.25">
      <c r="B95" s="301" t="s">
        <v>2097</v>
      </c>
      <c r="C95" s="301" t="s">
        <v>2750</v>
      </c>
      <c r="D95" s="301" t="s">
        <v>2737</v>
      </c>
      <c r="E95" s="301" t="s">
        <v>2809</v>
      </c>
      <c r="F95" s="301" t="s">
        <v>2535</v>
      </c>
      <c r="G95" s="301" t="s">
        <v>2535</v>
      </c>
      <c r="H95" s="301" t="s">
        <v>2855</v>
      </c>
      <c r="I95" s="301" t="s">
        <v>1771</v>
      </c>
      <c r="J95" s="317">
        <v>103476645106</v>
      </c>
      <c r="K95" s="301" t="s">
        <v>2535</v>
      </c>
      <c r="L95" s="301" t="s">
        <v>2830</v>
      </c>
      <c r="M95" s="301" t="s">
        <v>2830</v>
      </c>
    </row>
    <row r="96" spans="2:13" x14ac:dyDescent="0.25">
      <c r="B96" s="301" t="s">
        <v>2097</v>
      </c>
      <c r="C96" s="301" t="s">
        <v>2750</v>
      </c>
      <c r="D96" s="301" t="s">
        <v>2738</v>
      </c>
      <c r="E96" s="301" t="s">
        <v>2847</v>
      </c>
      <c r="F96" s="301" t="s">
        <v>2535</v>
      </c>
      <c r="G96" s="301" t="s">
        <v>2535</v>
      </c>
      <c r="H96" s="301" t="s">
        <v>2855</v>
      </c>
      <c r="I96" s="301" t="s">
        <v>1771</v>
      </c>
      <c r="J96" s="317">
        <v>438519945180</v>
      </c>
      <c r="K96" s="301" t="s">
        <v>2535</v>
      </c>
      <c r="L96" s="301" t="s">
        <v>2830</v>
      </c>
      <c r="M96" s="301" t="s">
        <v>2830</v>
      </c>
    </row>
    <row r="97" spans="2:13" x14ac:dyDescent="0.25">
      <c r="B97" s="301" t="s">
        <v>2097</v>
      </c>
      <c r="C97" s="301" t="s">
        <v>2750</v>
      </c>
      <c r="D97" s="301" t="s">
        <v>2741</v>
      </c>
      <c r="E97" s="301" t="s">
        <v>2796</v>
      </c>
      <c r="F97" s="301" t="s">
        <v>2535</v>
      </c>
      <c r="G97" s="301" t="s">
        <v>2535</v>
      </c>
      <c r="H97" s="301" t="s">
        <v>2855</v>
      </c>
      <c r="I97" s="301" t="s">
        <v>1771</v>
      </c>
      <c r="J97" s="317">
        <v>79976912459</v>
      </c>
      <c r="K97" s="301" t="s">
        <v>2535</v>
      </c>
      <c r="L97" s="301" t="s">
        <v>2830</v>
      </c>
      <c r="M97" s="301" t="s">
        <v>2830</v>
      </c>
    </row>
    <row r="98" spans="2:13" x14ac:dyDescent="0.25">
      <c r="B98" s="301" t="s">
        <v>2097</v>
      </c>
      <c r="C98" s="301" t="s">
        <v>2750</v>
      </c>
      <c r="D98" s="301" t="s">
        <v>2743</v>
      </c>
      <c r="E98" s="301" t="s">
        <v>2805</v>
      </c>
      <c r="F98" s="301" t="s">
        <v>2535</v>
      </c>
      <c r="G98" s="301" t="s">
        <v>2535</v>
      </c>
      <c r="H98" s="301" t="s">
        <v>2855</v>
      </c>
      <c r="I98" s="301" t="s">
        <v>1771</v>
      </c>
      <c r="J98" s="317">
        <v>7066802892</v>
      </c>
      <c r="K98" s="301" t="s">
        <v>2535</v>
      </c>
      <c r="L98" s="301" t="s">
        <v>2830</v>
      </c>
      <c r="M98" s="301" t="s">
        <v>2830</v>
      </c>
    </row>
    <row r="99" spans="2:13" x14ac:dyDescent="0.25">
      <c r="B99" s="301" t="s">
        <v>2097</v>
      </c>
      <c r="C99" s="301" t="s">
        <v>2752</v>
      </c>
      <c r="D99" s="301" t="s">
        <v>2739</v>
      </c>
      <c r="E99" s="301" t="s">
        <v>2844</v>
      </c>
      <c r="F99" s="301" t="s">
        <v>2535</v>
      </c>
      <c r="G99" s="301" t="s">
        <v>2535</v>
      </c>
      <c r="H99" s="301" t="s">
        <v>2855</v>
      </c>
      <c r="I99" s="301" t="s">
        <v>1771</v>
      </c>
      <c r="J99" s="317">
        <v>55789031501</v>
      </c>
      <c r="K99" s="301" t="s">
        <v>2535</v>
      </c>
      <c r="L99" s="301" t="s">
        <v>2830</v>
      </c>
      <c r="M99" s="301" t="s">
        <v>2830</v>
      </c>
    </row>
    <row r="100" spans="2:13" x14ac:dyDescent="0.25">
      <c r="B100" s="301" t="s">
        <v>2097</v>
      </c>
      <c r="C100" s="301" t="s">
        <v>2752</v>
      </c>
      <c r="D100" s="301" t="s">
        <v>2742</v>
      </c>
      <c r="E100" s="301" t="s">
        <v>2825</v>
      </c>
      <c r="F100" s="301" t="s">
        <v>2535</v>
      </c>
      <c r="G100" s="301" t="s">
        <v>2535</v>
      </c>
      <c r="H100" s="301" t="s">
        <v>2855</v>
      </c>
      <c r="I100" s="301" t="s">
        <v>1771</v>
      </c>
      <c r="J100" s="317">
        <v>23867469070</v>
      </c>
      <c r="K100" s="301" t="s">
        <v>2535</v>
      </c>
      <c r="L100" s="301" t="s">
        <v>2830</v>
      </c>
      <c r="M100" s="301" t="s">
        <v>2830</v>
      </c>
    </row>
    <row r="101" spans="2:13" x14ac:dyDescent="0.25">
      <c r="B101" s="301" t="s">
        <v>2097</v>
      </c>
      <c r="C101" s="301" t="s">
        <v>2752</v>
      </c>
      <c r="D101" s="301" t="s">
        <v>2736</v>
      </c>
      <c r="E101" s="301" t="s">
        <v>2813</v>
      </c>
      <c r="F101" s="301" t="s">
        <v>2535</v>
      </c>
      <c r="G101" s="301" t="s">
        <v>2535</v>
      </c>
      <c r="H101" s="301" t="s">
        <v>2855</v>
      </c>
      <c r="I101" s="301" t="s">
        <v>1771</v>
      </c>
      <c r="J101" s="317">
        <v>6295723489</v>
      </c>
      <c r="K101" s="301" t="s">
        <v>2535</v>
      </c>
      <c r="L101" s="301" t="s">
        <v>2830</v>
      </c>
      <c r="M101" s="301" t="s">
        <v>2830</v>
      </c>
    </row>
    <row r="102" spans="2:13" x14ac:dyDescent="0.25">
      <c r="B102" s="301" t="s">
        <v>2097</v>
      </c>
      <c r="C102" s="301" t="s">
        <v>2752</v>
      </c>
      <c r="D102" s="301" t="s">
        <v>2736</v>
      </c>
      <c r="E102" s="301" t="s">
        <v>2814</v>
      </c>
      <c r="F102" s="301" t="s">
        <v>2535</v>
      </c>
      <c r="G102" s="301" t="s">
        <v>2535</v>
      </c>
      <c r="H102" s="301" t="s">
        <v>2855</v>
      </c>
      <c r="I102" s="301" t="s">
        <v>1771</v>
      </c>
      <c r="J102" s="317">
        <v>12790685100</v>
      </c>
      <c r="K102" s="301" t="s">
        <v>2535</v>
      </c>
      <c r="L102" s="301" t="s">
        <v>2830</v>
      </c>
      <c r="M102" s="301" t="s">
        <v>2830</v>
      </c>
    </row>
    <row r="103" spans="2:13" x14ac:dyDescent="0.25">
      <c r="B103" s="301" t="s">
        <v>2097</v>
      </c>
      <c r="C103" s="301" t="s">
        <v>2752</v>
      </c>
      <c r="D103" s="301" t="s">
        <v>2736</v>
      </c>
      <c r="E103" s="301" t="s">
        <v>2815</v>
      </c>
      <c r="F103" s="301" t="s">
        <v>2535</v>
      </c>
      <c r="G103" s="301" t="s">
        <v>2535</v>
      </c>
      <c r="H103" s="301" t="s">
        <v>2855</v>
      </c>
      <c r="I103" s="301" t="s">
        <v>1771</v>
      </c>
      <c r="J103" s="317">
        <v>16544690169</v>
      </c>
      <c r="K103" s="301" t="s">
        <v>2535</v>
      </c>
      <c r="L103" s="301" t="s">
        <v>2830</v>
      </c>
      <c r="M103" s="301" t="s">
        <v>2830</v>
      </c>
    </row>
    <row r="104" spans="2:13" x14ac:dyDescent="0.25">
      <c r="B104" s="301" t="s">
        <v>2097</v>
      </c>
      <c r="C104" s="301" t="s">
        <v>2752</v>
      </c>
      <c r="D104" s="301" t="s">
        <v>2736</v>
      </c>
      <c r="E104" s="301" t="s">
        <v>2589</v>
      </c>
      <c r="F104" s="301" t="s">
        <v>2535</v>
      </c>
      <c r="G104" s="301" t="s">
        <v>2535</v>
      </c>
      <c r="H104" s="301" t="s">
        <v>2855</v>
      </c>
      <c r="I104" s="301" t="s">
        <v>1771</v>
      </c>
      <c r="J104" s="317">
        <v>24444310105</v>
      </c>
      <c r="K104" s="301" t="s">
        <v>2535</v>
      </c>
      <c r="L104" s="301" t="s">
        <v>2830</v>
      </c>
      <c r="M104" s="301" t="s">
        <v>2830</v>
      </c>
    </row>
    <row r="105" spans="2:13" x14ac:dyDescent="0.25">
      <c r="B105" s="301" t="s">
        <v>2097</v>
      </c>
      <c r="C105" s="301" t="s">
        <v>2752</v>
      </c>
      <c r="D105" s="301" t="s">
        <v>2737</v>
      </c>
      <c r="E105" s="301" t="s">
        <v>2809</v>
      </c>
      <c r="F105" s="301" t="s">
        <v>2535</v>
      </c>
      <c r="G105" s="301" t="s">
        <v>2535</v>
      </c>
      <c r="H105" s="301" t="s">
        <v>2855</v>
      </c>
      <c r="I105" s="301" t="s">
        <v>1771</v>
      </c>
      <c r="J105" s="317">
        <v>103229895161</v>
      </c>
      <c r="K105" s="301" t="s">
        <v>2535</v>
      </c>
      <c r="L105" s="301" t="s">
        <v>2830</v>
      </c>
      <c r="M105" s="301" t="s">
        <v>2830</v>
      </c>
    </row>
    <row r="106" spans="2:13" x14ac:dyDescent="0.25">
      <c r="B106" s="301" t="s">
        <v>2097</v>
      </c>
      <c r="C106" s="301" t="s">
        <v>2752</v>
      </c>
      <c r="D106" s="301" t="s">
        <v>2737</v>
      </c>
      <c r="E106" s="301" t="s">
        <v>2811</v>
      </c>
      <c r="F106" s="301" t="s">
        <v>2535</v>
      </c>
      <c r="G106" s="301" t="s">
        <v>2535</v>
      </c>
      <c r="H106" s="301" t="s">
        <v>2855</v>
      </c>
      <c r="I106" s="301" t="s">
        <v>1771</v>
      </c>
      <c r="J106" s="317">
        <v>28665233947</v>
      </c>
      <c r="K106" s="301" t="s">
        <v>2535</v>
      </c>
      <c r="L106" s="301" t="s">
        <v>2830</v>
      </c>
      <c r="M106" s="301" t="s">
        <v>2830</v>
      </c>
    </row>
    <row r="107" spans="2:13" x14ac:dyDescent="0.25">
      <c r="B107" s="301" t="s">
        <v>2097</v>
      </c>
      <c r="C107" s="301" t="s">
        <v>2752</v>
      </c>
      <c r="D107" s="301" t="s">
        <v>2743</v>
      </c>
      <c r="E107" s="301" t="s">
        <v>2805</v>
      </c>
      <c r="F107" s="301" t="s">
        <v>2535</v>
      </c>
      <c r="G107" s="301" t="s">
        <v>2535</v>
      </c>
      <c r="H107" s="301" t="s">
        <v>2855</v>
      </c>
      <c r="I107" s="301" t="s">
        <v>1771</v>
      </c>
      <c r="J107" s="317">
        <v>4947816516</v>
      </c>
      <c r="K107" s="301" t="s">
        <v>2535</v>
      </c>
      <c r="L107" s="301" t="s">
        <v>2830</v>
      </c>
      <c r="M107" s="301" t="s">
        <v>2830</v>
      </c>
    </row>
    <row r="108" spans="2:13" x14ac:dyDescent="0.25">
      <c r="B108" s="301" t="s">
        <v>2097</v>
      </c>
      <c r="C108" s="301" t="s">
        <v>2752</v>
      </c>
      <c r="D108" s="301" t="s">
        <v>2745</v>
      </c>
      <c r="E108" s="301" t="s">
        <v>2576</v>
      </c>
      <c r="F108" s="301" t="s">
        <v>2535</v>
      </c>
      <c r="G108" s="301" t="s">
        <v>2535</v>
      </c>
      <c r="H108" s="301" t="s">
        <v>2855</v>
      </c>
      <c r="I108" s="301" t="s">
        <v>1771</v>
      </c>
      <c r="J108" s="317">
        <v>144500000</v>
      </c>
      <c r="K108" s="301" t="s">
        <v>2535</v>
      </c>
      <c r="L108" s="301" t="s">
        <v>2830</v>
      </c>
      <c r="M108" s="301" t="s">
        <v>2830</v>
      </c>
    </row>
    <row r="109" spans="2:13" x14ac:dyDescent="0.25">
      <c r="B109" s="301" t="s">
        <v>2097</v>
      </c>
      <c r="C109" s="301" t="s">
        <v>2754</v>
      </c>
      <c r="D109" s="301" t="s">
        <v>2739</v>
      </c>
      <c r="E109" s="301" t="s">
        <v>2844</v>
      </c>
      <c r="F109" s="301" t="s">
        <v>2535</v>
      </c>
      <c r="G109" s="301" t="s">
        <v>2535</v>
      </c>
      <c r="H109" s="301" t="s">
        <v>2855</v>
      </c>
      <c r="I109" s="301" t="s">
        <v>1771</v>
      </c>
      <c r="J109" s="317">
        <v>84235559221</v>
      </c>
      <c r="K109" s="301" t="s">
        <v>2535</v>
      </c>
      <c r="L109" s="301" t="s">
        <v>2830</v>
      </c>
      <c r="M109" s="301" t="s">
        <v>2830</v>
      </c>
    </row>
    <row r="110" spans="2:13" x14ac:dyDescent="0.25">
      <c r="B110" s="301" t="s">
        <v>2097</v>
      </c>
      <c r="C110" s="301" t="s">
        <v>2754</v>
      </c>
      <c r="D110" s="301" t="s">
        <v>2742</v>
      </c>
      <c r="E110" s="301" t="s">
        <v>2825</v>
      </c>
      <c r="F110" s="301" t="s">
        <v>2535</v>
      </c>
      <c r="G110" s="301" t="s">
        <v>2535</v>
      </c>
      <c r="H110" s="301" t="s">
        <v>2855</v>
      </c>
      <c r="I110" s="301" t="s">
        <v>1771</v>
      </c>
      <c r="J110" s="317">
        <v>25157237797</v>
      </c>
      <c r="K110" s="301" t="s">
        <v>2535</v>
      </c>
      <c r="L110" s="301" t="s">
        <v>2830</v>
      </c>
      <c r="M110" s="301" t="s">
        <v>2830</v>
      </c>
    </row>
    <row r="111" spans="2:13" x14ac:dyDescent="0.25">
      <c r="B111" s="301" t="s">
        <v>2097</v>
      </c>
      <c r="C111" s="301" t="s">
        <v>2754</v>
      </c>
      <c r="D111" s="301" t="s">
        <v>2743</v>
      </c>
      <c r="E111" s="301" t="s">
        <v>2805</v>
      </c>
      <c r="F111" s="301" t="s">
        <v>2535</v>
      </c>
      <c r="G111" s="301" t="s">
        <v>2535</v>
      </c>
      <c r="H111" s="301" t="s">
        <v>2855</v>
      </c>
      <c r="I111" s="301" t="s">
        <v>1771</v>
      </c>
      <c r="J111" s="317">
        <v>2153154</v>
      </c>
      <c r="K111" s="301" t="s">
        <v>2535</v>
      </c>
      <c r="L111" s="301" t="s">
        <v>2830</v>
      </c>
      <c r="M111" s="301" t="s">
        <v>2830</v>
      </c>
    </row>
    <row r="112" spans="2:13" x14ac:dyDescent="0.25">
      <c r="B112" s="301" t="s">
        <v>2097</v>
      </c>
      <c r="C112" s="301" t="s">
        <v>2755</v>
      </c>
      <c r="D112" s="301" t="s">
        <v>2736</v>
      </c>
      <c r="E112" s="301" t="s">
        <v>2813</v>
      </c>
      <c r="F112" s="301" t="s">
        <v>2535</v>
      </c>
      <c r="G112" s="301" t="s">
        <v>2535</v>
      </c>
      <c r="H112" s="301" t="s">
        <v>2855</v>
      </c>
      <c r="I112" s="301" t="s">
        <v>1771</v>
      </c>
      <c r="J112" s="317">
        <v>2513579830</v>
      </c>
      <c r="K112" s="301" t="s">
        <v>2535</v>
      </c>
      <c r="L112" s="301" t="s">
        <v>2830</v>
      </c>
      <c r="M112" s="301" t="s">
        <v>2830</v>
      </c>
    </row>
    <row r="113" spans="2:13" x14ac:dyDescent="0.25">
      <c r="B113" s="301" t="s">
        <v>2097</v>
      </c>
      <c r="C113" s="301" t="s">
        <v>2755</v>
      </c>
      <c r="D113" s="301" t="s">
        <v>2736</v>
      </c>
      <c r="E113" s="301" t="s">
        <v>2814</v>
      </c>
      <c r="F113" s="301" t="s">
        <v>2535</v>
      </c>
      <c r="G113" s="301" t="s">
        <v>2535</v>
      </c>
      <c r="H113" s="301" t="s">
        <v>2855</v>
      </c>
      <c r="I113" s="301" t="s">
        <v>1771</v>
      </c>
      <c r="J113" s="317">
        <v>3349884551</v>
      </c>
      <c r="K113" s="301" t="s">
        <v>2535</v>
      </c>
      <c r="L113" s="301" t="s">
        <v>2830</v>
      </c>
      <c r="M113" s="301" t="s">
        <v>2830</v>
      </c>
    </row>
    <row r="114" spans="2:13" x14ac:dyDescent="0.25">
      <c r="B114" s="301" t="s">
        <v>2097</v>
      </c>
      <c r="C114" s="301" t="s">
        <v>2755</v>
      </c>
      <c r="D114" s="301" t="s">
        <v>2736</v>
      </c>
      <c r="E114" s="301" t="s">
        <v>2589</v>
      </c>
      <c r="F114" s="301" t="s">
        <v>2535</v>
      </c>
      <c r="G114" s="301" t="s">
        <v>2535</v>
      </c>
      <c r="H114" s="301" t="s">
        <v>2855</v>
      </c>
      <c r="I114" s="301" t="s">
        <v>1771</v>
      </c>
      <c r="J114" s="317">
        <v>12891222073</v>
      </c>
      <c r="K114" s="301" t="s">
        <v>2535</v>
      </c>
      <c r="L114" s="301" t="s">
        <v>2830</v>
      </c>
      <c r="M114" s="301" t="s">
        <v>2830</v>
      </c>
    </row>
    <row r="115" spans="2:13" x14ac:dyDescent="0.25">
      <c r="B115" s="301" t="s">
        <v>2097</v>
      </c>
      <c r="C115" s="301" t="s">
        <v>2755</v>
      </c>
      <c r="D115" s="301" t="s">
        <v>2737</v>
      </c>
      <c r="E115" s="301" t="s">
        <v>2846</v>
      </c>
      <c r="F115" s="301" t="s">
        <v>2535</v>
      </c>
      <c r="G115" s="301" t="s">
        <v>2535</v>
      </c>
      <c r="H115" s="301" t="s">
        <v>2855</v>
      </c>
      <c r="I115" s="301" t="s">
        <v>1771</v>
      </c>
      <c r="J115" s="317">
        <v>26309618454</v>
      </c>
      <c r="K115" s="301" t="s">
        <v>2535</v>
      </c>
      <c r="L115" s="301" t="s">
        <v>2830</v>
      </c>
      <c r="M115" s="301" t="s">
        <v>2830</v>
      </c>
    </row>
    <row r="116" spans="2:13" x14ac:dyDescent="0.25">
      <c r="B116" s="301" t="s">
        <v>2097</v>
      </c>
      <c r="C116" s="301" t="s">
        <v>2755</v>
      </c>
      <c r="D116" s="301" t="s">
        <v>2737</v>
      </c>
      <c r="E116" s="301" t="s">
        <v>2809</v>
      </c>
      <c r="F116" s="301" t="s">
        <v>2535</v>
      </c>
      <c r="G116" s="301" t="s">
        <v>2535</v>
      </c>
      <c r="H116" s="301" t="s">
        <v>2855</v>
      </c>
      <c r="I116" s="301" t="s">
        <v>1771</v>
      </c>
      <c r="J116" s="317">
        <v>9028785046</v>
      </c>
      <c r="K116" s="301" t="s">
        <v>2535</v>
      </c>
      <c r="L116" s="301" t="s">
        <v>2830</v>
      </c>
      <c r="M116" s="301" t="s">
        <v>2830</v>
      </c>
    </row>
    <row r="117" spans="2:13" x14ac:dyDescent="0.25">
      <c r="B117" s="301" t="s">
        <v>2097</v>
      </c>
      <c r="C117" s="301" t="s">
        <v>2755</v>
      </c>
      <c r="D117" s="301" t="s">
        <v>2741</v>
      </c>
      <c r="E117" s="301" t="s">
        <v>2796</v>
      </c>
      <c r="F117" s="301" t="s">
        <v>2535</v>
      </c>
      <c r="G117" s="301" t="s">
        <v>2535</v>
      </c>
      <c r="H117" s="301" t="s">
        <v>2855</v>
      </c>
      <c r="I117" s="301" t="s">
        <v>1771</v>
      </c>
      <c r="J117" s="317">
        <v>10528917238</v>
      </c>
      <c r="K117" s="301" t="s">
        <v>2535</v>
      </c>
      <c r="L117" s="301" t="s">
        <v>2830</v>
      </c>
      <c r="M117" s="301" t="s">
        <v>2830</v>
      </c>
    </row>
    <row r="118" spans="2:13" x14ac:dyDescent="0.25">
      <c r="B118" s="301" t="s">
        <v>2097</v>
      </c>
      <c r="C118" s="301" t="s">
        <v>2755</v>
      </c>
      <c r="D118" s="301" t="s">
        <v>2743</v>
      </c>
      <c r="E118" s="301" t="s">
        <v>2805</v>
      </c>
      <c r="F118" s="301" t="s">
        <v>2535</v>
      </c>
      <c r="G118" s="301" t="s">
        <v>2535</v>
      </c>
      <c r="H118" s="301" t="s">
        <v>2855</v>
      </c>
      <c r="I118" s="301" t="s">
        <v>1771</v>
      </c>
      <c r="J118" s="317">
        <v>4565904414</v>
      </c>
      <c r="K118" s="301" t="s">
        <v>2535</v>
      </c>
      <c r="L118" s="301" t="s">
        <v>2830</v>
      </c>
      <c r="M118" s="301" t="s">
        <v>2830</v>
      </c>
    </row>
    <row r="119" spans="2:13" x14ac:dyDescent="0.25">
      <c r="B119" s="301" t="s">
        <v>2097</v>
      </c>
      <c r="C119" s="301" t="s">
        <v>2755</v>
      </c>
      <c r="D119" s="301" t="s">
        <v>2745</v>
      </c>
      <c r="E119" s="301" t="s">
        <v>2576</v>
      </c>
      <c r="F119" s="301" t="s">
        <v>2535</v>
      </c>
      <c r="G119" s="301" t="s">
        <v>2535</v>
      </c>
      <c r="H119" s="301" t="s">
        <v>2855</v>
      </c>
      <c r="I119" s="301" t="s">
        <v>1771</v>
      </c>
      <c r="J119" s="317">
        <v>643050125</v>
      </c>
      <c r="K119" s="301" t="s">
        <v>2535</v>
      </c>
      <c r="L119" s="301" t="s">
        <v>2830</v>
      </c>
      <c r="M119" s="301" t="s">
        <v>2830</v>
      </c>
    </row>
    <row r="120" spans="2:13" x14ac:dyDescent="0.25">
      <c r="B120" s="301" t="s">
        <v>2097</v>
      </c>
      <c r="C120" s="301" t="s">
        <v>2757</v>
      </c>
      <c r="D120" s="301" t="s">
        <v>2739</v>
      </c>
      <c r="E120" s="301" t="s">
        <v>2844</v>
      </c>
      <c r="F120" s="301" t="s">
        <v>2535</v>
      </c>
      <c r="G120" s="301" t="s">
        <v>2535</v>
      </c>
      <c r="H120" s="301" t="s">
        <v>2855</v>
      </c>
      <c r="I120" s="301" t="s">
        <v>1771</v>
      </c>
      <c r="J120" s="317">
        <v>27862960869</v>
      </c>
      <c r="K120" s="301" t="s">
        <v>2535</v>
      </c>
      <c r="L120" s="301" t="s">
        <v>2830</v>
      </c>
      <c r="M120" s="301" t="s">
        <v>2830</v>
      </c>
    </row>
    <row r="121" spans="2:13" x14ac:dyDescent="0.25">
      <c r="B121" s="301" t="s">
        <v>2097</v>
      </c>
      <c r="C121" s="301" t="s">
        <v>2757</v>
      </c>
      <c r="D121" s="301" t="s">
        <v>2742</v>
      </c>
      <c r="E121" s="301" t="s">
        <v>2825</v>
      </c>
      <c r="F121" s="301" t="s">
        <v>2535</v>
      </c>
      <c r="G121" s="301" t="s">
        <v>2535</v>
      </c>
      <c r="H121" s="301" t="s">
        <v>2855</v>
      </c>
      <c r="I121" s="301" t="s">
        <v>1771</v>
      </c>
      <c r="J121" s="317">
        <v>11927360380</v>
      </c>
      <c r="K121" s="301" t="s">
        <v>2535</v>
      </c>
      <c r="L121" s="301" t="s">
        <v>2830</v>
      </c>
      <c r="M121" s="301" t="s">
        <v>2830</v>
      </c>
    </row>
    <row r="122" spans="2:13" x14ac:dyDescent="0.25">
      <c r="B122" s="301" t="s">
        <v>2097</v>
      </c>
      <c r="C122" s="301" t="s">
        <v>2757</v>
      </c>
      <c r="D122" s="301" t="s">
        <v>2736</v>
      </c>
      <c r="E122" s="301" t="s">
        <v>2814</v>
      </c>
      <c r="F122" s="301" t="s">
        <v>2535</v>
      </c>
      <c r="G122" s="301" t="s">
        <v>2535</v>
      </c>
      <c r="H122" s="301" t="s">
        <v>2855</v>
      </c>
      <c r="I122" s="301" t="s">
        <v>1771</v>
      </c>
      <c r="J122" s="317">
        <v>88090364</v>
      </c>
      <c r="K122" s="301" t="s">
        <v>2535</v>
      </c>
      <c r="L122" s="301" t="s">
        <v>2830</v>
      </c>
      <c r="M122" s="301" t="s">
        <v>2830</v>
      </c>
    </row>
    <row r="123" spans="2:13" x14ac:dyDescent="0.25">
      <c r="B123" s="301" t="s">
        <v>2097</v>
      </c>
      <c r="C123" s="301" t="s">
        <v>2757</v>
      </c>
      <c r="D123" s="301" t="s">
        <v>2736</v>
      </c>
      <c r="E123" s="301" t="s">
        <v>2815</v>
      </c>
      <c r="F123" s="301" t="s">
        <v>2535</v>
      </c>
      <c r="G123" s="301" t="s">
        <v>2535</v>
      </c>
      <c r="H123" s="301" t="s">
        <v>2855</v>
      </c>
      <c r="I123" s="301" t="s">
        <v>1771</v>
      </c>
      <c r="J123" s="317">
        <v>68539676</v>
      </c>
      <c r="K123" s="301" t="s">
        <v>2535</v>
      </c>
      <c r="L123" s="301" t="s">
        <v>2830</v>
      </c>
      <c r="M123" s="301" t="s">
        <v>2830</v>
      </c>
    </row>
    <row r="124" spans="2:13" x14ac:dyDescent="0.25">
      <c r="B124" s="301" t="s">
        <v>2097</v>
      </c>
      <c r="C124" s="301" t="s">
        <v>2757</v>
      </c>
      <c r="D124" s="301" t="s">
        <v>2743</v>
      </c>
      <c r="E124" s="301" t="s">
        <v>2805</v>
      </c>
      <c r="F124" s="301" t="s">
        <v>2535</v>
      </c>
      <c r="G124" s="301" t="s">
        <v>2535</v>
      </c>
      <c r="H124" s="301" t="s">
        <v>2855</v>
      </c>
      <c r="I124" s="301" t="s">
        <v>1771</v>
      </c>
      <c r="J124" s="317">
        <v>18630000</v>
      </c>
      <c r="K124" s="301" t="s">
        <v>2535</v>
      </c>
      <c r="L124" s="301" t="s">
        <v>2830</v>
      </c>
      <c r="M124" s="301" t="s">
        <v>2830</v>
      </c>
    </row>
    <row r="125" spans="2:13" x14ac:dyDescent="0.25">
      <c r="B125" s="301" t="s">
        <v>2097</v>
      </c>
      <c r="C125" s="301" t="s">
        <v>2757</v>
      </c>
      <c r="D125" s="301" t="s">
        <v>2745</v>
      </c>
      <c r="E125" s="301" t="s">
        <v>2576</v>
      </c>
      <c r="F125" s="301" t="s">
        <v>2535</v>
      </c>
      <c r="G125" s="301" t="s">
        <v>2535</v>
      </c>
      <c r="H125" s="301" t="s">
        <v>2855</v>
      </c>
      <c r="I125" s="301" t="s">
        <v>1771</v>
      </c>
      <c r="J125" s="317">
        <v>327674000</v>
      </c>
      <c r="K125" s="301" t="s">
        <v>2535</v>
      </c>
      <c r="L125" s="301" t="s">
        <v>2830</v>
      </c>
      <c r="M125" s="301" t="s">
        <v>2830</v>
      </c>
    </row>
    <row r="126" spans="2:13" x14ac:dyDescent="0.25">
      <c r="B126" s="301" t="s">
        <v>2097</v>
      </c>
      <c r="C126" s="301" t="s">
        <v>2756</v>
      </c>
      <c r="D126" s="301" t="s">
        <v>2742</v>
      </c>
      <c r="E126" s="301" t="s">
        <v>2825</v>
      </c>
      <c r="F126" s="301" t="s">
        <v>2535</v>
      </c>
      <c r="G126" s="301" t="s">
        <v>2535</v>
      </c>
      <c r="H126" s="301" t="s">
        <v>2855</v>
      </c>
      <c r="I126" s="301" t="s">
        <v>1771</v>
      </c>
      <c r="J126" s="317">
        <v>2718669</v>
      </c>
      <c r="K126" s="301" t="s">
        <v>2535</v>
      </c>
      <c r="L126" s="301" t="s">
        <v>2830</v>
      </c>
      <c r="M126" s="301" t="s">
        <v>2830</v>
      </c>
    </row>
    <row r="127" spans="2:13" x14ac:dyDescent="0.25">
      <c r="B127" s="301" t="s">
        <v>2097</v>
      </c>
      <c r="C127" s="301" t="s">
        <v>2756</v>
      </c>
      <c r="D127" s="301" t="s">
        <v>2736</v>
      </c>
      <c r="E127" s="301" t="s">
        <v>2813</v>
      </c>
      <c r="F127" s="301" t="s">
        <v>2535</v>
      </c>
      <c r="G127" s="301" t="s">
        <v>2535</v>
      </c>
      <c r="H127" s="301" t="s">
        <v>2855</v>
      </c>
      <c r="I127" s="301" t="s">
        <v>1771</v>
      </c>
      <c r="J127" s="317">
        <v>97649999</v>
      </c>
      <c r="K127" s="301" t="s">
        <v>2535</v>
      </c>
      <c r="L127" s="301" t="s">
        <v>2830</v>
      </c>
      <c r="M127" s="301" t="s">
        <v>2830</v>
      </c>
    </row>
    <row r="128" spans="2:13" x14ac:dyDescent="0.25">
      <c r="B128" s="301" t="s">
        <v>2097</v>
      </c>
      <c r="C128" s="301" t="s">
        <v>2756</v>
      </c>
      <c r="D128" s="301" t="s">
        <v>2736</v>
      </c>
      <c r="E128" s="301" t="s">
        <v>2814</v>
      </c>
      <c r="F128" s="301" t="s">
        <v>2535</v>
      </c>
      <c r="G128" s="301" t="s">
        <v>2535</v>
      </c>
      <c r="H128" s="301" t="s">
        <v>2855</v>
      </c>
      <c r="I128" s="301" t="s">
        <v>1771</v>
      </c>
      <c r="J128" s="317">
        <v>30768487</v>
      </c>
      <c r="K128" s="301" t="s">
        <v>2535</v>
      </c>
      <c r="L128" s="301" t="s">
        <v>2830</v>
      </c>
      <c r="M128" s="301" t="s">
        <v>2830</v>
      </c>
    </row>
    <row r="129" spans="2:13" x14ac:dyDescent="0.25">
      <c r="B129" s="301" t="s">
        <v>2097</v>
      </c>
      <c r="C129" s="301" t="s">
        <v>2756</v>
      </c>
      <c r="D129" s="301" t="s">
        <v>2736</v>
      </c>
      <c r="E129" s="301" t="s">
        <v>2815</v>
      </c>
      <c r="F129" s="301" t="s">
        <v>2535</v>
      </c>
      <c r="G129" s="301" t="s">
        <v>2535</v>
      </c>
      <c r="H129" s="301" t="s">
        <v>2855</v>
      </c>
      <c r="I129" s="301" t="s">
        <v>1771</v>
      </c>
      <c r="J129" s="317">
        <v>8609350</v>
      </c>
      <c r="K129" s="301" t="s">
        <v>2535</v>
      </c>
      <c r="L129" s="301" t="s">
        <v>2830</v>
      </c>
      <c r="M129" s="301" t="s">
        <v>2830</v>
      </c>
    </row>
    <row r="130" spans="2:13" x14ac:dyDescent="0.25">
      <c r="B130" s="301" t="s">
        <v>2097</v>
      </c>
      <c r="C130" s="301" t="s">
        <v>2756</v>
      </c>
      <c r="D130" s="301" t="s">
        <v>2736</v>
      </c>
      <c r="E130" s="301" t="s">
        <v>2589</v>
      </c>
      <c r="F130" s="301" t="s">
        <v>2535</v>
      </c>
      <c r="G130" s="301" t="s">
        <v>2535</v>
      </c>
      <c r="H130" s="301" t="s">
        <v>2855</v>
      </c>
      <c r="I130" s="301" t="s">
        <v>1771</v>
      </c>
      <c r="J130" s="317">
        <v>18933422928</v>
      </c>
      <c r="K130" s="301" t="s">
        <v>2535</v>
      </c>
      <c r="L130" s="301" t="s">
        <v>2830</v>
      </c>
      <c r="M130" s="301" t="s">
        <v>2830</v>
      </c>
    </row>
    <row r="131" spans="2:13" x14ac:dyDescent="0.25">
      <c r="B131" s="301" t="s">
        <v>2097</v>
      </c>
      <c r="C131" s="301" t="s">
        <v>2756</v>
      </c>
      <c r="D131" s="301" t="s">
        <v>2737</v>
      </c>
      <c r="E131" s="301" t="s">
        <v>2809</v>
      </c>
      <c r="F131" s="301" t="s">
        <v>2535</v>
      </c>
      <c r="G131" s="301" t="s">
        <v>2535</v>
      </c>
      <c r="H131" s="301" t="s">
        <v>2855</v>
      </c>
      <c r="I131" s="301" t="s">
        <v>1771</v>
      </c>
      <c r="J131" s="317">
        <v>24643393145</v>
      </c>
      <c r="K131" s="301" t="s">
        <v>2535</v>
      </c>
      <c r="L131" s="301" t="s">
        <v>2830</v>
      </c>
      <c r="M131" s="301" t="s">
        <v>2830</v>
      </c>
    </row>
    <row r="132" spans="2:13" x14ac:dyDescent="0.25">
      <c r="B132" s="301" t="s">
        <v>2097</v>
      </c>
      <c r="C132" s="301" t="s">
        <v>2756</v>
      </c>
      <c r="D132" s="301" t="s">
        <v>2743</v>
      </c>
      <c r="E132" s="301" t="s">
        <v>2805</v>
      </c>
      <c r="F132" s="301" t="s">
        <v>2535</v>
      </c>
      <c r="G132" s="301" t="s">
        <v>2535</v>
      </c>
      <c r="H132" s="301" t="s">
        <v>2855</v>
      </c>
      <c r="I132" s="301" t="s">
        <v>1771</v>
      </c>
      <c r="J132" s="317">
        <v>156363597</v>
      </c>
      <c r="K132" s="301" t="s">
        <v>2535</v>
      </c>
      <c r="L132" s="301" t="s">
        <v>2830</v>
      </c>
      <c r="M132" s="301" t="s">
        <v>2830</v>
      </c>
    </row>
    <row r="133" spans="2:13" x14ac:dyDescent="0.25">
      <c r="B133" s="301" t="s">
        <v>2097</v>
      </c>
      <c r="C133" s="301" t="s">
        <v>2756</v>
      </c>
      <c r="D133" s="301" t="s">
        <v>2745</v>
      </c>
      <c r="E133" s="301" t="s">
        <v>2576</v>
      </c>
      <c r="F133" s="301" t="s">
        <v>2535</v>
      </c>
      <c r="G133" s="301" t="s">
        <v>2535</v>
      </c>
      <c r="H133" s="301" t="s">
        <v>2855</v>
      </c>
      <c r="I133" s="301" t="s">
        <v>1771</v>
      </c>
      <c r="J133" s="317">
        <v>116310615</v>
      </c>
      <c r="K133" s="301" t="s">
        <v>2535</v>
      </c>
      <c r="L133" s="301" t="s">
        <v>2830</v>
      </c>
      <c r="M133" s="301" t="s">
        <v>2830</v>
      </c>
    </row>
    <row r="134" spans="2:13" x14ac:dyDescent="0.25">
      <c r="B134" s="301" t="s">
        <v>2097</v>
      </c>
      <c r="C134" s="301" t="s">
        <v>2758</v>
      </c>
      <c r="D134" s="301" t="s">
        <v>2739</v>
      </c>
      <c r="E134" s="301" t="s">
        <v>2844</v>
      </c>
      <c r="F134" s="301" t="s">
        <v>2535</v>
      </c>
      <c r="G134" s="301" t="s">
        <v>2535</v>
      </c>
      <c r="H134" s="301" t="s">
        <v>2855</v>
      </c>
      <c r="I134" s="301" t="s">
        <v>1771</v>
      </c>
      <c r="J134" s="317">
        <v>26448310398</v>
      </c>
      <c r="K134" s="301" t="s">
        <v>2535</v>
      </c>
      <c r="L134" s="301" t="s">
        <v>2830</v>
      </c>
      <c r="M134" s="301" t="s">
        <v>2830</v>
      </c>
    </row>
    <row r="135" spans="2:13" x14ac:dyDescent="0.25">
      <c r="B135" s="301" t="s">
        <v>2097</v>
      </c>
      <c r="C135" s="301" t="s">
        <v>2758</v>
      </c>
      <c r="D135" s="301" t="s">
        <v>2742</v>
      </c>
      <c r="E135" s="301" t="s">
        <v>2825</v>
      </c>
      <c r="F135" s="301" t="s">
        <v>2535</v>
      </c>
      <c r="G135" s="301" t="s">
        <v>2535</v>
      </c>
      <c r="H135" s="301" t="s">
        <v>2855</v>
      </c>
      <c r="I135" s="301" t="s">
        <v>1771</v>
      </c>
      <c r="J135" s="317">
        <v>11392075085</v>
      </c>
      <c r="K135" s="301" t="s">
        <v>2535</v>
      </c>
      <c r="L135" s="301" t="s">
        <v>2830</v>
      </c>
      <c r="M135" s="301" t="s">
        <v>2830</v>
      </c>
    </row>
    <row r="136" spans="2:13" x14ac:dyDescent="0.25">
      <c r="B136" s="301" t="s">
        <v>2097</v>
      </c>
      <c r="C136" s="301" t="s">
        <v>2758</v>
      </c>
      <c r="D136" s="301" t="s">
        <v>2745</v>
      </c>
      <c r="E136" s="301" t="s">
        <v>2576</v>
      </c>
      <c r="F136" s="301" t="s">
        <v>2535</v>
      </c>
      <c r="G136" s="301" t="s">
        <v>2535</v>
      </c>
      <c r="H136" s="301" t="s">
        <v>2855</v>
      </c>
      <c r="I136" s="301" t="s">
        <v>1771</v>
      </c>
      <c r="J136" s="317">
        <v>455089000</v>
      </c>
      <c r="K136" s="301" t="s">
        <v>2535</v>
      </c>
      <c r="L136" s="301" t="s">
        <v>2830</v>
      </c>
      <c r="M136" s="301" t="s">
        <v>2830</v>
      </c>
    </row>
    <row r="137" spans="2:13" x14ac:dyDescent="0.25">
      <c r="B137" s="301" t="s">
        <v>2097</v>
      </c>
      <c r="C137" s="301" t="s">
        <v>2762</v>
      </c>
      <c r="D137" s="301" t="s">
        <v>2736</v>
      </c>
      <c r="E137" s="301" t="s">
        <v>2813</v>
      </c>
      <c r="F137" s="301" t="s">
        <v>2535</v>
      </c>
      <c r="G137" s="301" t="s">
        <v>2535</v>
      </c>
      <c r="H137" s="301" t="s">
        <v>2855</v>
      </c>
      <c r="I137" s="301" t="s">
        <v>1771</v>
      </c>
      <c r="J137" s="317">
        <v>3484092927</v>
      </c>
      <c r="K137" s="301" t="s">
        <v>2535</v>
      </c>
      <c r="L137" s="301" t="s">
        <v>2830</v>
      </c>
      <c r="M137" s="301" t="s">
        <v>2830</v>
      </c>
    </row>
    <row r="138" spans="2:13" x14ac:dyDescent="0.25">
      <c r="B138" s="301" t="s">
        <v>2097</v>
      </c>
      <c r="C138" s="301" t="s">
        <v>2762</v>
      </c>
      <c r="D138" s="301" t="s">
        <v>2736</v>
      </c>
      <c r="E138" s="301" t="s">
        <v>2814</v>
      </c>
      <c r="F138" s="301" t="s">
        <v>2535</v>
      </c>
      <c r="G138" s="301" t="s">
        <v>2535</v>
      </c>
      <c r="H138" s="301" t="s">
        <v>2855</v>
      </c>
      <c r="I138" s="301" t="s">
        <v>1771</v>
      </c>
      <c r="J138" s="317">
        <v>7920373008</v>
      </c>
      <c r="K138" s="301" t="s">
        <v>2535</v>
      </c>
      <c r="L138" s="301" t="s">
        <v>2830</v>
      </c>
      <c r="M138" s="301" t="s">
        <v>2830</v>
      </c>
    </row>
    <row r="139" spans="2:13" x14ac:dyDescent="0.25">
      <c r="B139" s="301" t="s">
        <v>2097</v>
      </c>
      <c r="C139" s="301" t="s">
        <v>2762</v>
      </c>
      <c r="D139" s="301" t="s">
        <v>2736</v>
      </c>
      <c r="E139" s="301" t="s">
        <v>2589</v>
      </c>
      <c r="F139" s="301" t="s">
        <v>2535</v>
      </c>
      <c r="G139" s="301" t="s">
        <v>2535</v>
      </c>
      <c r="H139" s="301" t="s">
        <v>2855</v>
      </c>
      <c r="I139" s="301" t="s">
        <v>1771</v>
      </c>
      <c r="J139" s="317">
        <v>329669759</v>
      </c>
      <c r="K139" s="301" t="s">
        <v>2535</v>
      </c>
      <c r="L139" s="301" t="s">
        <v>2830</v>
      </c>
      <c r="M139" s="301" t="s">
        <v>2830</v>
      </c>
    </row>
    <row r="140" spans="2:13" x14ac:dyDescent="0.25">
      <c r="B140" s="301" t="s">
        <v>2097</v>
      </c>
      <c r="C140" s="301" t="s">
        <v>2762</v>
      </c>
      <c r="D140" s="301" t="s">
        <v>2737</v>
      </c>
      <c r="E140" s="301" t="s">
        <v>2809</v>
      </c>
      <c r="F140" s="301" t="s">
        <v>2535</v>
      </c>
      <c r="G140" s="301" t="s">
        <v>2535</v>
      </c>
      <c r="H140" s="301" t="s">
        <v>2855</v>
      </c>
      <c r="I140" s="301" t="s">
        <v>1771</v>
      </c>
      <c r="J140" s="317">
        <v>5420257144</v>
      </c>
      <c r="K140" s="301" t="s">
        <v>2535</v>
      </c>
      <c r="L140" s="301" t="s">
        <v>2830</v>
      </c>
      <c r="M140" s="301" t="s">
        <v>2830</v>
      </c>
    </row>
    <row r="141" spans="2:13" x14ac:dyDescent="0.25">
      <c r="B141" s="301" t="s">
        <v>2097</v>
      </c>
      <c r="C141" s="301" t="s">
        <v>2762</v>
      </c>
      <c r="D141" s="301" t="s">
        <v>2741</v>
      </c>
      <c r="E141" s="301" t="s">
        <v>2797</v>
      </c>
      <c r="F141" s="301" t="s">
        <v>2535</v>
      </c>
      <c r="G141" s="301" t="s">
        <v>2535</v>
      </c>
      <c r="H141" s="301" t="s">
        <v>2855</v>
      </c>
      <c r="I141" s="301" t="s">
        <v>1771</v>
      </c>
      <c r="J141" s="317">
        <v>1311327449</v>
      </c>
      <c r="K141" s="301" t="s">
        <v>2535</v>
      </c>
      <c r="L141" s="301" t="s">
        <v>2830</v>
      </c>
      <c r="M141" s="301" t="s">
        <v>2830</v>
      </c>
    </row>
    <row r="142" spans="2:13" x14ac:dyDescent="0.25">
      <c r="B142" s="301" t="s">
        <v>2097</v>
      </c>
      <c r="C142" s="301" t="s">
        <v>2762</v>
      </c>
      <c r="D142" s="301" t="s">
        <v>2743</v>
      </c>
      <c r="E142" s="301" t="s">
        <v>2805</v>
      </c>
      <c r="F142" s="301" t="s">
        <v>2535</v>
      </c>
      <c r="G142" s="301" t="s">
        <v>2535</v>
      </c>
      <c r="H142" s="301" t="s">
        <v>2855</v>
      </c>
      <c r="I142" s="301" t="s">
        <v>1771</v>
      </c>
      <c r="J142" s="317">
        <v>760035000</v>
      </c>
      <c r="K142" s="301" t="s">
        <v>2535</v>
      </c>
      <c r="L142" s="301" t="s">
        <v>2830</v>
      </c>
      <c r="M142" s="301" t="s">
        <v>2830</v>
      </c>
    </row>
    <row r="143" spans="2:13" x14ac:dyDescent="0.25">
      <c r="B143" s="301" t="s">
        <v>2097</v>
      </c>
      <c r="C143" s="301" t="s">
        <v>2761</v>
      </c>
      <c r="D143" s="301" t="s">
        <v>2736</v>
      </c>
      <c r="E143" s="301" t="s">
        <v>2813</v>
      </c>
      <c r="F143" s="301" t="s">
        <v>2535</v>
      </c>
      <c r="G143" s="301" t="s">
        <v>2535</v>
      </c>
      <c r="H143" s="301" t="s">
        <v>2855</v>
      </c>
      <c r="I143" s="301" t="s">
        <v>1771</v>
      </c>
      <c r="J143" s="317">
        <v>4070840188</v>
      </c>
      <c r="K143" s="301" t="s">
        <v>2535</v>
      </c>
      <c r="L143" s="301" t="s">
        <v>2830</v>
      </c>
      <c r="M143" s="301" t="s">
        <v>2830</v>
      </c>
    </row>
    <row r="144" spans="2:13" x14ac:dyDescent="0.25">
      <c r="B144" s="301" t="s">
        <v>2097</v>
      </c>
      <c r="C144" s="301" t="s">
        <v>2761</v>
      </c>
      <c r="D144" s="301" t="s">
        <v>2736</v>
      </c>
      <c r="E144" s="301" t="s">
        <v>2814</v>
      </c>
      <c r="F144" s="301" t="s">
        <v>2535</v>
      </c>
      <c r="G144" s="301" t="s">
        <v>2535</v>
      </c>
      <c r="H144" s="301" t="s">
        <v>2855</v>
      </c>
      <c r="I144" s="301" t="s">
        <v>1771</v>
      </c>
      <c r="J144" s="317">
        <v>101791930</v>
      </c>
      <c r="K144" s="301" t="s">
        <v>2535</v>
      </c>
      <c r="L144" s="301" t="s">
        <v>2830</v>
      </c>
      <c r="M144" s="301" t="s">
        <v>2830</v>
      </c>
    </row>
    <row r="145" spans="2:13" x14ac:dyDescent="0.25">
      <c r="B145" s="301" t="s">
        <v>2097</v>
      </c>
      <c r="C145" s="301" t="s">
        <v>2761</v>
      </c>
      <c r="D145" s="301" t="s">
        <v>2736</v>
      </c>
      <c r="E145" s="301" t="s">
        <v>2815</v>
      </c>
      <c r="F145" s="301" t="s">
        <v>2535</v>
      </c>
      <c r="G145" s="301" t="s">
        <v>2535</v>
      </c>
      <c r="H145" s="301" t="s">
        <v>2855</v>
      </c>
      <c r="I145" s="301" t="s">
        <v>1771</v>
      </c>
      <c r="J145" s="317">
        <v>737662816</v>
      </c>
      <c r="K145" s="301" t="s">
        <v>2535</v>
      </c>
      <c r="L145" s="301" t="s">
        <v>2830</v>
      </c>
      <c r="M145" s="301" t="s">
        <v>2830</v>
      </c>
    </row>
    <row r="146" spans="2:13" x14ac:dyDescent="0.25">
      <c r="B146" s="301" t="s">
        <v>2097</v>
      </c>
      <c r="C146" s="301" t="s">
        <v>2761</v>
      </c>
      <c r="D146" s="301" t="s">
        <v>2736</v>
      </c>
      <c r="E146" s="301" t="s">
        <v>2589</v>
      </c>
      <c r="F146" s="301" t="s">
        <v>2535</v>
      </c>
      <c r="G146" s="301" t="s">
        <v>2535</v>
      </c>
      <c r="H146" s="301" t="s">
        <v>2855</v>
      </c>
      <c r="I146" s="301" t="s">
        <v>1771</v>
      </c>
      <c r="J146" s="317">
        <v>14242532158</v>
      </c>
      <c r="K146" s="301" t="s">
        <v>2535</v>
      </c>
      <c r="L146" s="301" t="s">
        <v>2830</v>
      </c>
      <c r="M146" s="301" t="s">
        <v>2830</v>
      </c>
    </row>
    <row r="147" spans="2:13" x14ac:dyDescent="0.25">
      <c r="B147" s="301" t="s">
        <v>2097</v>
      </c>
      <c r="C147" s="301" t="s">
        <v>2761</v>
      </c>
      <c r="D147" s="301" t="s">
        <v>2737</v>
      </c>
      <c r="E147" s="301" t="s">
        <v>2809</v>
      </c>
      <c r="F147" s="301" t="s">
        <v>2535</v>
      </c>
      <c r="G147" s="301" t="s">
        <v>2535</v>
      </c>
      <c r="H147" s="301" t="s">
        <v>2855</v>
      </c>
      <c r="I147" s="301" t="s">
        <v>1771</v>
      </c>
      <c r="J147" s="317">
        <v>431928815</v>
      </c>
      <c r="K147" s="301" t="s">
        <v>2535</v>
      </c>
      <c r="L147" s="301" t="s">
        <v>2830</v>
      </c>
      <c r="M147" s="301" t="s">
        <v>2830</v>
      </c>
    </row>
    <row r="148" spans="2:13" x14ac:dyDescent="0.25">
      <c r="B148" s="301" t="s">
        <v>2097</v>
      </c>
      <c r="C148" s="301" t="s">
        <v>2761</v>
      </c>
      <c r="D148" s="301" t="s">
        <v>2738</v>
      </c>
      <c r="E148" s="301" t="s">
        <v>2824</v>
      </c>
      <c r="F148" s="301" t="s">
        <v>2535</v>
      </c>
      <c r="G148" s="301" t="s">
        <v>2535</v>
      </c>
      <c r="H148" s="301" t="s">
        <v>2855</v>
      </c>
      <c r="I148" s="301" t="s">
        <v>1771</v>
      </c>
      <c r="J148" s="317">
        <v>1127636250</v>
      </c>
      <c r="K148" s="301" t="s">
        <v>2535</v>
      </c>
      <c r="L148" s="301" t="s">
        <v>2830</v>
      </c>
      <c r="M148" s="301" t="s">
        <v>2830</v>
      </c>
    </row>
    <row r="149" spans="2:13" x14ac:dyDescent="0.25">
      <c r="B149" s="301" t="s">
        <v>2097</v>
      </c>
      <c r="C149" s="301" t="s">
        <v>2767</v>
      </c>
      <c r="D149" s="301" t="s">
        <v>2739</v>
      </c>
      <c r="E149" s="301" t="s">
        <v>2844</v>
      </c>
      <c r="F149" s="301" t="s">
        <v>2535</v>
      </c>
      <c r="G149" s="301" t="s">
        <v>2535</v>
      </c>
      <c r="H149" s="301" t="s">
        <v>2855</v>
      </c>
      <c r="I149" s="301" t="s">
        <v>1771</v>
      </c>
      <c r="J149" s="317">
        <v>5031110397</v>
      </c>
      <c r="K149" s="301" t="s">
        <v>2535</v>
      </c>
      <c r="L149" s="301" t="s">
        <v>2830</v>
      </c>
      <c r="M149" s="301" t="s">
        <v>2830</v>
      </c>
    </row>
    <row r="150" spans="2:13" x14ac:dyDescent="0.25">
      <c r="B150" s="301" t="s">
        <v>2097</v>
      </c>
      <c r="C150" s="301" t="s">
        <v>2767</v>
      </c>
      <c r="D150" s="301" t="s">
        <v>2742</v>
      </c>
      <c r="E150" s="301" t="s">
        <v>2825</v>
      </c>
      <c r="F150" s="301" t="s">
        <v>2535</v>
      </c>
      <c r="G150" s="301" t="s">
        <v>2535</v>
      </c>
      <c r="H150" s="301" t="s">
        <v>2855</v>
      </c>
      <c r="I150" s="301" t="s">
        <v>1771</v>
      </c>
      <c r="J150" s="317">
        <v>2156190170</v>
      </c>
      <c r="K150" s="301" t="s">
        <v>2535</v>
      </c>
      <c r="L150" s="301" t="s">
        <v>2830</v>
      </c>
      <c r="M150" s="301" t="s">
        <v>2830</v>
      </c>
    </row>
    <row r="151" spans="2:13" x14ac:dyDescent="0.25">
      <c r="B151" s="301" t="s">
        <v>2097</v>
      </c>
      <c r="C151" s="301" t="s">
        <v>2767</v>
      </c>
      <c r="D151" s="301" t="s">
        <v>2745</v>
      </c>
      <c r="E151" s="301" t="s">
        <v>2576</v>
      </c>
      <c r="F151" s="301" t="s">
        <v>2535</v>
      </c>
      <c r="G151" s="301" t="s">
        <v>2535</v>
      </c>
      <c r="H151" s="301" t="s">
        <v>2855</v>
      </c>
      <c r="I151" s="301" t="s">
        <v>1771</v>
      </c>
      <c r="J151" s="317">
        <v>216583296</v>
      </c>
      <c r="K151" s="301" t="s">
        <v>2535</v>
      </c>
      <c r="L151" s="301" t="s">
        <v>2830</v>
      </c>
      <c r="M151" s="301" t="s">
        <v>2830</v>
      </c>
    </row>
    <row r="152" spans="2:13" x14ac:dyDescent="0.25">
      <c r="B152" s="301" t="s">
        <v>2097</v>
      </c>
      <c r="C152" s="301" t="s">
        <v>2763</v>
      </c>
      <c r="D152" s="301" t="s">
        <v>2739</v>
      </c>
      <c r="E152" s="301" t="s">
        <v>2844</v>
      </c>
      <c r="F152" s="301" t="s">
        <v>2535</v>
      </c>
      <c r="G152" s="301" t="s">
        <v>2535</v>
      </c>
      <c r="H152" s="301" t="s">
        <v>2855</v>
      </c>
      <c r="I152" s="301" t="s">
        <v>1771</v>
      </c>
      <c r="J152" s="317">
        <v>12651691</v>
      </c>
      <c r="K152" s="301" t="s">
        <v>2535</v>
      </c>
      <c r="L152" s="301" t="s">
        <v>2830</v>
      </c>
      <c r="M152" s="301" t="s">
        <v>2830</v>
      </c>
    </row>
    <row r="153" spans="2:13" x14ac:dyDescent="0.25">
      <c r="B153" s="301" t="s">
        <v>2097</v>
      </c>
      <c r="C153" s="301" t="s">
        <v>2763</v>
      </c>
      <c r="D153" s="301" t="s">
        <v>2742</v>
      </c>
      <c r="E153" s="301" t="s">
        <v>2825</v>
      </c>
      <c r="F153" s="301" t="s">
        <v>2535</v>
      </c>
      <c r="G153" s="301" t="s">
        <v>2535</v>
      </c>
      <c r="H153" s="301" t="s">
        <v>2855</v>
      </c>
      <c r="I153" s="301" t="s">
        <v>1771</v>
      </c>
      <c r="J153" s="317">
        <v>5418273</v>
      </c>
      <c r="K153" s="301" t="s">
        <v>2535</v>
      </c>
      <c r="L153" s="301" t="s">
        <v>2830</v>
      </c>
      <c r="M153" s="301" t="s">
        <v>2830</v>
      </c>
    </row>
    <row r="154" spans="2:13" x14ac:dyDescent="0.25">
      <c r="B154" s="301" t="s">
        <v>2097</v>
      </c>
      <c r="C154" s="301" t="s">
        <v>2763</v>
      </c>
      <c r="D154" s="301" t="s">
        <v>2737</v>
      </c>
      <c r="E154" s="301" t="s">
        <v>2848</v>
      </c>
      <c r="F154" s="301" t="s">
        <v>2535</v>
      </c>
      <c r="G154" s="301" t="s">
        <v>2535</v>
      </c>
      <c r="H154" s="301" t="s">
        <v>2855</v>
      </c>
      <c r="I154" s="301" t="s">
        <v>1771</v>
      </c>
      <c r="J154" s="317">
        <v>940953914</v>
      </c>
      <c r="K154" s="301" t="s">
        <v>2535</v>
      </c>
      <c r="L154" s="301" t="s">
        <v>2830</v>
      </c>
      <c r="M154" s="301" t="s">
        <v>2830</v>
      </c>
    </row>
    <row r="155" spans="2:13" x14ac:dyDescent="0.25">
      <c r="B155" s="301" t="s">
        <v>2097</v>
      </c>
      <c r="C155" s="301" t="s">
        <v>2763</v>
      </c>
      <c r="D155" s="301" t="s">
        <v>2736</v>
      </c>
      <c r="E155" s="301" t="s">
        <v>2813</v>
      </c>
      <c r="F155" s="301" t="s">
        <v>2535</v>
      </c>
      <c r="G155" s="301" t="s">
        <v>2535</v>
      </c>
      <c r="H155" s="301" t="s">
        <v>2855</v>
      </c>
      <c r="I155" s="301" t="s">
        <v>1771</v>
      </c>
      <c r="J155" s="317">
        <v>4335379440</v>
      </c>
      <c r="K155" s="301" t="s">
        <v>2535</v>
      </c>
      <c r="L155" s="301" t="s">
        <v>2830</v>
      </c>
      <c r="M155" s="301" t="s">
        <v>2830</v>
      </c>
    </row>
    <row r="156" spans="2:13" x14ac:dyDescent="0.25">
      <c r="B156" s="301" t="s">
        <v>2097</v>
      </c>
      <c r="C156" s="301" t="s">
        <v>2763</v>
      </c>
      <c r="D156" s="301" t="s">
        <v>2736</v>
      </c>
      <c r="E156" s="301" t="s">
        <v>2814</v>
      </c>
      <c r="F156" s="301" t="s">
        <v>2535</v>
      </c>
      <c r="G156" s="301" t="s">
        <v>2535</v>
      </c>
      <c r="H156" s="301" t="s">
        <v>2855</v>
      </c>
      <c r="I156" s="301" t="s">
        <v>1771</v>
      </c>
      <c r="J156" s="317">
        <v>993429594</v>
      </c>
      <c r="K156" s="301" t="s">
        <v>2535</v>
      </c>
      <c r="L156" s="301" t="s">
        <v>2830</v>
      </c>
      <c r="M156" s="301" t="s">
        <v>2830</v>
      </c>
    </row>
    <row r="157" spans="2:13" x14ac:dyDescent="0.25">
      <c r="B157" s="301" t="s">
        <v>2097</v>
      </c>
      <c r="C157" s="301" t="s">
        <v>2763</v>
      </c>
      <c r="D157" s="301" t="s">
        <v>2736</v>
      </c>
      <c r="E157" s="301" t="s">
        <v>2815</v>
      </c>
      <c r="F157" s="301" t="s">
        <v>2535</v>
      </c>
      <c r="G157" s="301" t="s">
        <v>2535</v>
      </c>
      <c r="H157" s="301" t="s">
        <v>2855</v>
      </c>
      <c r="I157" s="301" t="s">
        <v>1771</v>
      </c>
      <c r="J157" s="317">
        <v>1070456262</v>
      </c>
      <c r="K157" s="301" t="s">
        <v>2535</v>
      </c>
      <c r="L157" s="301" t="s">
        <v>2830</v>
      </c>
      <c r="M157" s="301" t="s">
        <v>2830</v>
      </c>
    </row>
    <row r="158" spans="2:13" x14ac:dyDescent="0.25">
      <c r="B158" s="301" t="s">
        <v>2097</v>
      </c>
      <c r="C158" s="301" t="s">
        <v>2763</v>
      </c>
      <c r="D158" s="301" t="s">
        <v>2736</v>
      </c>
      <c r="E158" s="301" t="s">
        <v>2819</v>
      </c>
      <c r="F158" s="301" t="s">
        <v>2535</v>
      </c>
      <c r="G158" s="301" t="s">
        <v>2535</v>
      </c>
      <c r="H158" s="301" t="s">
        <v>2855</v>
      </c>
      <c r="I158" s="301" t="s">
        <v>1771</v>
      </c>
      <c r="J158" s="317">
        <v>277100511</v>
      </c>
      <c r="K158" s="301" t="s">
        <v>2535</v>
      </c>
      <c r="L158" s="301" t="s">
        <v>2830</v>
      </c>
      <c r="M158" s="301" t="s">
        <v>2830</v>
      </c>
    </row>
    <row r="159" spans="2:13" x14ac:dyDescent="0.25">
      <c r="B159" s="301" t="s">
        <v>2097</v>
      </c>
      <c r="C159" s="301" t="s">
        <v>2763</v>
      </c>
      <c r="D159" s="301" t="s">
        <v>2736</v>
      </c>
      <c r="E159" s="301" t="s">
        <v>2589</v>
      </c>
      <c r="F159" s="301" t="s">
        <v>2535</v>
      </c>
      <c r="G159" s="301" t="s">
        <v>2535</v>
      </c>
      <c r="H159" s="301" t="s">
        <v>2855</v>
      </c>
      <c r="I159" s="301" t="s">
        <v>1771</v>
      </c>
      <c r="J159" s="317">
        <v>1730610466</v>
      </c>
      <c r="K159" s="301" t="s">
        <v>2535</v>
      </c>
      <c r="L159" s="301" t="s">
        <v>2830</v>
      </c>
      <c r="M159" s="301" t="s">
        <v>2830</v>
      </c>
    </row>
    <row r="160" spans="2:13" x14ac:dyDescent="0.25">
      <c r="B160" s="301" t="s">
        <v>2097</v>
      </c>
      <c r="C160" s="301" t="s">
        <v>2763</v>
      </c>
      <c r="D160" s="301" t="s">
        <v>2736</v>
      </c>
      <c r="E160" s="301" t="s">
        <v>2816</v>
      </c>
      <c r="F160" s="301" t="s">
        <v>2535</v>
      </c>
      <c r="G160" s="301" t="s">
        <v>2535</v>
      </c>
      <c r="H160" s="301" t="s">
        <v>2855</v>
      </c>
      <c r="I160" s="301" t="s">
        <v>1771</v>
      </c>
      <c r="J160" s="317">
        <v>1802022105</v>
      </c>
      <c r="K160" s="301" t="s">
        <v>2535</v>
      </c>
      <c r="L160" s="301" t="s">
        <v>2830</v>
      </c>
      <c r="M160" s="301" t="s">
        <v>2830</v>
      </c>
    </row>
    <row r="161" spans="2:13" x14ac:dyDescent="0.25">
      <c r="B161" s="301" t="s">
        <v>2097</v>
      </c>
      <c r="C161" s="301" t="s">
        <v>2763</v>
      </c>
      <c r="D161" s="301" t="s">
        <v>2737</v>
      </c>
      <c r="E161" s="301" t="s">
        <v>2809</v>
      </c>
      <c r="F161" s="301" t="s">
        <v>2535</v>
      </c>
      <c r="G161" s="301" t="s">
        <v>2535</v>
      </c>
      <c r="H161" s="301" t="s">
        <v>2855</v>
      </c>
      <c r="I161" s="301" t="s">
        <v>1771</v>
      </c>
      <c r="J161" s="317">
        <v>1272606176</v>
      </c>
      <c r="K161" s="301" t="s">
        <v>2535</v>
      </c>
      <c r="L161" s="301" t="s">
        <v>2830</v>
      </c>
      <c r="M161" s="301" t="s">
        <v>2830</v>
      </c>
    </row>
    <row r="162" spans="2:13" x14ac:dyDescent="0.25">
      <c r="B162" s="301" t="s">
        <v>2097</v>
      </c>
      <c r="C162" s="301" t="s">
        <v>2763</v>
      </c>
      <c r="D162" s="301" t="s">
        <v>2743</v>
      </c>
      <c r="E162" s="301" t="s">
        <v>2805</v>
      </c>
      <c r="F162" s="301" t="s">
        <v>2535</v>
      </c>
      <c r="G162" s="301" t="s">
        <v>2535</v>
      </c>
      <c r="H162" s="301" t="s">
        <v>2855</v>
      </c>
      <c r="I162" s="301" t="s">
        <v>1771</v>
      </c>
      <c r="J162" s="317">
        <v>1671406865</v>
      </c>
      <c r="K162" s="301" t="s">
        <v>2535</v>
      </c>
      <c r="L162" s="301" t="s">
        <v>2830</v>
      </c>
      <c r="M162" s="301" t="s">
        <v>2830</v>
      </c>
    </row>
    <row r="163" spans="2:13" x14ac:dyDescent="0.25">
      <c r="B163" s="301" t="s">
        <v>2097</v>
      </c>
      <c r="C163" s="301" t="s">
        <v>2763</v>
      </c>
      <c r="D163" s="301" t="s">
        <v>2745</v>
      </c>
      <c r="E163" s="301" t="s">
        <v>2576</v>
      </c>
      <c r="F163" s="301" t="s">
        <v>2535</v>
      </c>
      <c r="G163" s="301" t="s">
        <v>2535</v>
      </c>
      <c r="H163" s="301" t="s">
        <v>2855</v>
      </c>
      <c r="I163" s="301" t="s">
        <v>1771</v>
      </c>
      <c r="J163" s="317">
        <v>19836486</v>
      </c>
      <c r="K163" s="301" t="s">
        <v>2535</v>
      </c>
      <c r="L163" s="301" t="s">
        <v>2830</v>
      </c>
      <c r="M163" s="301" t="s">
        <v>2830</v>
      </c>
    </row>
    <row r="164" spans="2:13" x14ac:dyDescent="0.25">
      <c r="B164" s="301" t="s">
        <v>2097</v>
      </c>
      <c r="C164" s="301" t="s">
        <v>2764</v>
      </c>
      <c r="D164" s="301" t="s">
        <v>2736</v>
      </c>
      <c r="E164" s="301" t="s">
        <v>2813</v>
      </c>
      <c r="F164" s="301" t="s">
        <v>2535</v>
      </c>
      <c r="G164" s="301" t="s">
        <v>2535</v>
      </c>
      <c r="H164" s="301" t="s">
        <v>2855</v>
      </c>
      <c r="I164" s="301" t="s">
        <v>1771</v>
      </c>
      <c r="J164" s="317">
        <v>248871239</v>
      </c>
      <c r="K164" s="301" t="s">
        <v>2535</v>
      </c>
      <c r="L164" s="301" t="s">
        <v>2830</v>
      </c>
      <c r="M164" s="301" t="s">
        <v>2830</v>
      </c>
    </row>
    <row r="165" spans="2:13" x14ac:dyDescent="0.25">
      <c r="B165" s="301" t="s">
        <v>2097</v>
      </c>
      <c r="C165" s="301" t="s">
        <v>2764</v>
      </c>
      <c r="D165" s="301" t="s">
        <v>2736</v>
      </c>
      <c r="E165" s="301" t="s">
        <v>2814</v>
      </c>
      <c r="F165" s="301" t="s">
        <v>2535</v>
      </c>
      <c r="G165" s="301" t="s">
        <v>2535</v>
      </c>
      <c r="H165" s="301" t="s">
        <v>2855</v>
      </c>
      <c r="I165" s="301" t="s">
        <v>1771</v>
      </c>
      <c r="J165" s="317">
        <v>3436947059</v>
      </c>
      <c r="K165" s="301" t="s">
        <v>2535</v>
      </c>
      <c r="L165" s="301" t="s">
        <v>2830</v>
      </c>
      <c r="M165" s="301" t="s">
        <v>2830</v>
      </c>
    </row>
    <row r="166" spans="2:13" x14ac:dyDescent="0.25">
      <c r="B166" s="301" t="s">
        <v>2097</v>
      </c>
      <c r="C166" s="301" t="s">
        <v>2764</v>
      </c>
      <c r="D166" s="301" t="s">
        <v>2736</v>
      </c>
      <c r="E166" s="301" t="s">
        <v>2815</v>
      </c>
      <c r="F166" s="301" t="s">
        <v>2535</v>
      </c>
      <c r="G166" s="301" t="s">
        <v>2535</v>
      </c>
      <c r="H166" s="301" t="s">
        <v>2855</v>
      </c>
      <c r="I166" s="301" t="s">
        <v>1771</v>
      </c>
      <c r="J166" s="317">
        <v>1916500875</v>
      </c>
      <c r="K166" s="301" t="s">
        <v>2535</v>
      </c>
      <c r="L166" s="301" t="s">
        <v>2830</v>
      </c>
      <c r="M166" s="301" t="s">
        <v>2830</v>
      </c>
    </row>
    <row r="167" spans="2:13" x14ac:dyDescent="0.25">
      <c r="B167" s="301" t="s">
        <v>2097</v>
      </c>
      <c r="C167" s="301" t="s">
        <v>2764</v>
      </c>
      <c r="D167" s="301" t="s">
        <v>2736</v>
      </c>
      <c r="E167" s="301" t="s">
        <v>2821</v>
      </c>
      <c r="F167" s="301" t="s">
        <v>2535</v>
      </c>
      <c r="G167" s="301" t="s">
        <v>2535</v>
      </c>
      <c r="H167" s="301" t="s">
        <v>2855</v>
      </c>
      <c r="I167" s="301" t="s">
        <v>1771</v>
      </c>
      <c r="J167" s="317">
        <v>18921000</v>
      </c>
      <c r="K167" s="301" t="s">
        <v>2535</v>
      </c>
      <c r="L167" s="301" t="s">
        <v>2830</v>
      </c>
      <c r="M167" s="301" t="s">
        <v>2830</v>
      </c>
    </row>
    <row r="168" spans="2:13" x14ac:dyDescent="0.25">
      <c r="B168" s="301" t="s">
        <v>2097</v>
      </c>
      <c r="C168" s="301" t="s">
        <v>2764</v>
      </c>
      <c r="D168" s="301" t="s">
        <v>2736</v>
      </c>
      <c r="E168" s="301" t="s">
        <v>2589</v>
      </c>
      <c r="F168" s="301" t="s">
        <v>2535</v>
      </c>
      <c r="G168" s="301" t="s">
        <v>2535</v>
      </c>
      <c r="H168" s="301" t="s">
        <v>2855</v>
      </c>
      <c r="I168" s="301" t="s">
        <v>1771</v>
      </c>
      <c r="J168" s="317">
        <v>3865956252</v>
      </c>
      <c r="K168" s="301" t="s">
        <v>2535</v>
      </c>
      <c r="L168" s="301" t="s">
        <v>2830</v>
      </c>
      <c r="M168" s="301" t="s">
        <v>2830</v>
      </c>
    </row>
    <row r="169" spans="2:13" x14ac:dyDescent="0.25">
      <c r="B169" s="301" t="s">
        <v>2097</v>
      </c>
      <c r="C169" s="301" t="s">
        <v>2764</v>
      </c>
      <c r="D169" s="301" t="s">
        <v>2743</v>
      </c>
      <c r="E169" s="301" t="s">
        <v>2805</v>
      </c>
      <c r="F169" s="301" t="s">
        <v>2535</v>
      </c>
      <c r="G169" s="301" t="s">
        <v>2535</v>
      </c>
      <c r="H169" s="301" t="s">
        <v>2855</v>
      </c>
      <c r="I169" s="301" t="s">
        <v>1771</v>
      </c>
      <c r="J169" s="317">
        <v>633120346</v>
      </c>
      <c r="K169" s="301" t="s">
        <v>2535</v>
      </c>
      <c r="L169" s="301" t="s">
        <v>2830</v>
      </c>
      <c r="M169" s="301" t="s">
        <v>2830</v>
      </c>
    </row>
    <row r="170" spans="2:13" x14ac:dyDescent="0.25">
      <c r="B170" s="301" t="s">
        <v>2097</v>
      </c>
      <c r="C170" s="301" t="s">
        <v>2764</v>
      </c>
      <c r="D170" s="301" t="s">
        <v>2745</v>
      </c>
      <c r="E170" s="301" t="s">
        <v>2576</v>
      </c>
      <c r="F170" s="301" t="s">
        <v>2535</v>
      </c>
      <c r="G170" s="301" t="s">
        <v>2535</v>
      </c>
      <c r="H170" s="301" t="s">
        <v>2855</v>
      </c>
      <c r="I170" s="301" t="s">
        <v>1771</v>
      </c>
      <c r="J170" s="317">
        <v>102044306</v>
      </c>
      <c r="K170" s="301" t="s">
        <v>2535</v>
      </c>
      <c r="L170" s="301" t="s">
        <v>2830</v>
      </c>
      <c r="M170" s="301" t="s">
        <v>2830</v>
      </c>
    </row>
    <row r="171" spans="2:13" x14ac:dyDescent="0.25">
      <c r="B171" s="301" t="s">
        <v>2097</v>
      </c>
      <c r="C171" s="301" t="s">
        <v>2765</v>
      </c>
      <c r="D171" s="301" t="s">
        <v>2736</v>
      </c>
      <c r="E171" s="301" t="s">
        <v>2813</v>
      </c>
      <c r="F171" s="301" t="s">
        <v>2535</v>
      </c>
      <c r="G171" s="301" t="s">
        <v>2535</v>
      </c>
      <c r="H171" s="301" t="s">
        <v>2855</v>
      </c>
      <c r="I171" s="301" t="s">
        <v>1771</v>
      </c>
      <c r="J171" s="317">
        <v>3362897441</v>
      </c>
      <c r="K171" s="301" t="s">
        <v>2535</v>
      </c>
      <c r="L171" s="301" t="s">
        <v>2830</v>
      </c>
      <c r="M171" s="301" t="s">
        <v>2830</v>
      </c>
    </row>
    <row r="172" spans="2:13" x14ac:dyDescent="0.25">
      <c r="B172" s="301" t="s">
        <v>2097</v>
      </c>
      <c r="C172" s="301" t="s">
        <v>2765</v>
      </c>
      <c r="D172" s="301" t="s">
        <v>2736</v>
      </c>
      <c r="E172" s="301" t="s">
        <v>2814</v>
      </c>
      <c r="F172" s="301" t="s">
        <v>2535</v>
      </c>
      <c r="G172" s="301" t="s">
        <v>2535</v>
      </c>
      <c r="H172" s="301" t="s">
        <v>2855</v>
      </c>
      <c r="I172" s="301" t="s">
        <v>1771</v>
      </c>
      <c r="J172" s="317">
        <v>1864834174</v>
      </c>
      <c r="K172" s="301" t="s">
        <v>2535</v>
      </c>
      <c r="L172" s="301" t="s">
        <v>2830</v>
      </c>
      <c r="M172" s="301" t="s">
        <v>2830</v>
      </c>
    </row>
    <row r="173" spans="2:13" x14ac:dyDescent="0.25">
      <c r="B173" s="301" t="s">
        <v>2097</v>
      </c>
      <c r="C173" s="301" t="s">
        <v>2765</v>
      </c>
      <c r="D173" s="301" t="s">
        <v>2736</v>
      </c>
      <c r="E173" s="301" t="s">
        <v>2815</v>
      </c>
      <c r="F173" s="301" t="s">
        <v>2535</v>
      </c>
      <c r="G173" s="301" t="s">
        <v>2535</v>
      </c>
      <c r="H173" s="301" t="s">
        <v>2855</v>
      </c>
      <c r="I173" s="301" t="s">
        <v>1771</v>
      </c>
      <c r="J173" s="317">
        <v>1408316128</v>
      </c>
      <c r="K173" s="301" t="s">
        <v>2535</v>
      </c>
      <c r="L173" s="301" t="s">
        <v>2830</v>
      </c>
      <c r="M173" s="301" t="s">
        <v>2830</v>
      </c>
    </row>
    <row r="174" spans="2:13" x14ac:dyDescent="0.25">
      <c r="B174" s="301" t="s">
        <v>2097</v>
      </c>
      <c r="C174" s="301" t="s">
        <v>2765</v>
      </c>
      <c r="D174" s="301" t="s">
        <v>2736</v>
      </c>
      <c r="E174" s="301" t="s">
        <v>2589</v>
      </c>
      <c r="F174" s="301" t="s">
        <v>2535</v>
      </c>
      <c r="G174" s="301" t="s">
        <v>2535</v>
      </c>
      <c r="H174" s="301" t="s">
        <v>2855</v>
      </c>
      <c r="I174" s="301" t="s">
        <v>1771</v>
      </c>
      <c r="J174" s="317">
        <v>1928954247</v>
      </c>
      <c r="K174" s="301" t="s">
        <v>2535</v>
      </c>
      <c r="L174" s="301" t="s">
        <v>2830</v>
      </c>
      <c r="M174" s="301" t="s">
        <v>2830</v>
      </c>
    </row>
    <row r="175" spans="2:13" x14ac:dyDescent="0.25">
      <c r="B175" s="301" t="s">
        <v>2097</v>
      </c>
      <c r="C175" s="301" t="s">
        <v>2765</v>
      </c>
      <c r="D175" s="301" t="s">
        <v>2737</v>
      </c>
      <c r="E175" s="301" t="s">
        <v>2809</v>
      </c>
      <c r="F175" s="301" t="s">
        <v>2535</v>
      </c>
      <c r="G175" s="301" t="s">
        <v>2535</v>
      </c>
      <c r="H175" s="301" t="s">
        <v>2855</v>
      </c>
      <c r="I175" s="301" t="s">
        <v>1771</v>
      </c>
      <c r="J175" s="317">
        <v>40372590</v>
      </c>
      <c r="K175" s="301" t="s">
        <v>2535</v>
      </c>
      <c r="L175" s="301" t="s">
        <v>2830</v>
      </c>
      <c r="M175" s="301" t="s">
        <v>2830</v>
      </c>
    </row>
    <row r="176" spans="2:13" x14ac:dyDescent="0.25">
      <c r="B176" s="301" t="s">
        <v>2097</v>
      </c>
      <c r="C176" s="301" t="s">
        <v>2765</v>
      </c>
      <c r="D176" s="301" t="s">
        <v>2743</v>
      </c>
      <c r="E176" s="301" t="s">
        <v>2805</v>
      </c>
      <c r="F176" s="301" t="s">
        <v>2535</v>
      </c>
      <c r="G176" s="301" t="s">
        <v>2535</v>
      </c>
      <c r="H176" s="301" t="s">
        <v>2855</v>
      </c>
      <c r="I176" s="301" t="s">
        <v>1771</v>
      </c>
      <c r="J176" s="317">
        <v>586615253</v>
      </c>
      <c r="K176" s="301" t="s">
        <v>2535</v>
      </c>
      <c r="L176" s="301" t="s">
        <v>2830</v>
      </c>
      <c r="M176" s="301" t="s">
        <v>2830</v>
      </c>
    </row>
    <row r="177" spans="2:13" x14ac:dyDescent="0.25">
      <c r="B177" s="301" t="s">
        <v>2097</v>
      </c>
      <c r="C177" s="301" t="s">
        <v>2765</v>
      </c>
      <c r="D177" s="301" t="s">
        <v>2745</v>
      </c>
      <c r="E177" s="301" t="s">
        <v>2576</v>
      </c>
      <c r="F177" s="301" t="s">
        <v>2535</v>
      </c>
      <c r="G177" s="301" t="s">
        <v>2535</v>
      </c>
      <c r="H177" s="301" t="s">
        <v>2855</v>
      </c>
      <c r="I177" s="301" t="s">
        <v>1771</v>
      </c>
      <c r="J177" s="317">
        <v>67890038</v>
      </c>
      <c r="K177" s="301" t="s">
        <v>2535</v>
      </c>
      <c r="L177" s="301" t="s">
        <v>2830</v>
      </c>
      <c r="M177" s="301" t="s">
        <v>2830</v>
      </c>
    </row>
    <row r="178" spans="2:13" x14ac:dyDescent="0.25">
      <c r="B178" s="301" t="s">
        <v>2097</v>
      </c>
      <c r="C178" s="301" t="s">
        <v>2772</v>
      </c>
      <c r="D178" s="301" t="s">
        <v>2739</v>
      </c>
      <c r="E178" s="301" t="s">
        <v>2844</v>
      </c>
      <c r="F178" s="301" t="s">
        <v>2535</v>
      </c>
      <c r="G178" s="301" t="s">
        <v>2535</v>
      </c>
      <c r="H178" s="301" t="s">
        <v>2855</v>
      </c>
      <c r="I178" s="301" t="s">
        <v>1771</v>
      </c>
      <c r="J178" s="317">
        <v>110892871</v>
      </c>
      <c r="K178" s="301" t="s">
        <v>2535</v>
      </c>
      <c r="L178" s="301" t="s">
        <v>2830</v>
      </c>
      <c r="M178" s="301" t="s">
        <v>2830</v>
      </c>
    </row>
    <row r="179" spans="2:13" x14ac:dyDescent="0.25">
      <c r="B179" s="301" t="s">
        <v>2097</v>
      </c>
      <c r="C179" s="301" t="s">
        <v>2772</v>
      </c>
      <c r="D179" s="301" t="s">
        <v>2742</v>
      </c>
      <c r="E179" s="301" t="s">
        <v>2825</v>
      </c>
      <c r="F179" s="301" t="s">
        <v>2535</v>
      </c>
      <c r="G179" s="301" t="s">
        <v>2535</v>
      </c>
      <c r="H179" s="301" t="s">
        <v>2855</v>
      </c>
      <c r="I179" s="301" t="s">
        <v>1771</v>
      </c>
      <c r="J179" s="317">
        <v>209572379</v>
      </c>
      <c r="K179" s="301" t="s">
        <v>2535</v>
      </c>
      <c r="L179" s="301" t="s">
        <v>2830</v>
      </c>
      <c r="M179" s="301" t="s">
        <v>2830</v>
      </c>
    </row>
    <row r="180" spans="2:13" x14ac:dyDescent="0.25">
      <c r="B180" s="301" t="s">
        <v>2097</v>
      </c>
      <c r="C180" s="301" t="s">
        <v>2772</v>
      </c>
      <c r="D180" s="301" t="s">
        <v>2736</v>
      </c>
      <c r="E180" s="301" t="s">
        <v>2567</v>
      </c>
      <c r="F180" s="301" t="s">
        <v>2535</v>
      </c>
      <c r="G180" s="301" t="s">
        <v>2535</v>
      </c>
      <c r="H180" s="301" t="s">
        <v>2855</v>
      </c>
      <c r="I180" s="301" t="s">
        <v>1771</v>
      </c>
      <c r="J180" s="317">
        <v>75000000</v>
      </c>
      <c r="K180" s="301" t="s">
        <v>2535</v>
      </c>
      <c r="L180" s="301" t="s">
        <v>2830</v>
      </c>
      <c r="M180" s="301" t="s">
        <v>2830</v>
      </c>
    </row>
    <row r="181" spans="2:13" x14ac:dyDescent="0.25">
      <c r="B181" s="301" t="s">
        <v>2097</v>
      </c>
      <c r="C181" s="301" t="s">
        <v>2772</v>
      </c>
      <c r="D181" s="301" t="s">
        <v>2736</v>
      </c>
      <c r="E181" s="301" t="s">
        <v>2814</v>
      </c>
      <c r="F181" s="301" t="s">
        <v>2535</v>
      </c>
      <c r="G181" s="301" t="s">
        <v>2535</v>
      </c>
      <c r="H181" s="301" t="s">
        <v>2855</v>
      </c>
      <c r="I181" s="301" t="s">
        <v>1771</v>
      </c>
      <c r="J181" s="317">
        <v>4521600</v>
      </c>
      <c r="K181" s="301" t="s">
        <v>2535</v>
      </c>
      <c r="L181" s="301" t="s">
        <v>2830</v>
      </c>
      <c r="M181" s="301" t="s">
        <v>2830</v>
      </c>
    </row>
    <row r="182" spans="2:13" x14ac:dyDescent="0.25">
      <c r="B182" s="301" t="s">
        <v>2097</v>
      </c>
      <c r="C182" s="301" t="s">
        <v>2772</v>
      </c>
      <c r="D182" s="301" t="s">
        <v>2736</v>
      </c>
      <c r="E182" s="301" t="s">
        <v>2815</v>
      </c>
      <c r="F182" s="301" t="s">
        <v>2535</v>
      </c>
      <c r="G182" s="301" t="s">
        <v>2535</v>
      </c>
      <c r="H182" s="301" t="s">
        <v>2855</v>
      </c>
      <c r="I182" s="301" t="s">
        <v>1771</v>
      </c>
      <c r="J182" s="317">
        <v>8985600</v>
      </c>
      <c r="K182" s="301" t="s">
        <v>2535</v>
      </c>
      <c r="L182" s="301" t="s">
        <v>2830</v>
      </c>
      <c r="M182" s="301" t="s">
        <v>2830</v>
      </c>
    </row>
    <row r="183" spans="2:13" x14ac:dyDescent="0.25">
      <c r="B183" s="301" t="s">
        <v>2097</v>
      </c>
      <c r="C183" s="301" t="s">
        <v>2772</v>
      </c>
      <c r="D183" s="301" t="s">
        <v>2736</v>
      </c>
      <c r="E183" s="301" t="s">
        <v>2819</v>
      </c>
      <c r="F183" s="301" t="s">
        <v>2535</v>
      </c>
      <c r="G183" s="301" t="s">
        <v>2535</v>
      </c>
      <c r="H183" s="301" t="s">
        <v>2855</v>
      </c>
      <c r="I183" s="301" t="s">
        <v>1771</v>
      </c>
      <c r="J183" s="317">
        <v>4492800</v>
      </c>
      <c r="K183" s="301" t="s">
        <v>2535</v>
      </c>
      <c r="L183" s="301" t="s">
        <v>2830</v>
      </c>
      <c r="M183" s="301" t="s">
        <v>2830</v>
      </c>
    </row>
    <row r="184" spans="2:13" x14ac:dyDescent="0.25">
      <c r="B184" s="301" t="s">
        <v>2097</v>
      </c>
      <c r="C184" s="301" t="s">
        <v>2772</v>
      </c>
      <c r="D184" s="301" t="s">
        <v>2736</v>
      </c>
      <c r="E184" s="301" t="s">
        <v>2589</v>
      </c>
      <c r="F184" s="301" t="s">
        <v>2535</v>
      </c>
      <c r="G184" s="301" t="s">
        <v>2535</v>
      </c>
      <c r="H184" s="301" t="s">
        <v>2855</v>
      </c>
      <c r="I184" s="301" t="s">
        <v>1771</v>
      </c>
      <c r="J184" s="317">
        <v>433523732</v>
      </c>
      <c r="K184" s="301" t="s">
        <v>2535</v>
      </c>
      <c r="L184" s="301" t="s">
        <v>2830</v>
      </c>
      <c r="M184" s="301" t="s">
        <v>2830</v>
      </c>
    </row>
    <row r="185" spans="2:13" x14ac:dyDescent="0.25">
      <c r="B185" s="301" t="s">
        <v>2097</v>
      </c>
      <c r="C185" s="301" t="s">
        <v>2772</v>
      </c>
      <c r="D185" s="301" t="s">
        <v>2737</v>
      </c>
      <c r="E185" s="301" t="s">
        <v>2809</v>
      </c>
      <c r="F185" s="301" t="s">
        <v>2535</v>
      </c>
      <c r="G185" s="301" t="s">
        <v>2535</v>
      </c>
      <c r="H185" s="301" t="s">
        <v>2855</v>
      </c>
      <c r="I185" s="301" t="s">
        <v>1771</v>
      </c>
      <c r="J185" s="317">
        <v>1050918179</v>
      </c>
      <c r="K185" s="301" t="s">
        <v>2535</v>
      </c>
      <c r="L185" s="301" t="s">
        <v>2830</v>
      </c>
      <c r="M185" s="301" t="s">
        <v>2830</v>
      </c>
    </row>
    <row r="186" spans="2:13" x14ac:dyDescent="0.25">
      <c r="B186" s="301" t="s">
        <v>2097</v>
      </c>
      <c r="C186" s="301" t="s">
        <v>2772</v>
      </c>
      <c r="D186" s="301" t="s">
        <v>2745</v>
      </c>
      <c r="E186" s="301" t="s">
        <v>2576</v>
      </c>
      <c r="F186" s="301" t="s">
        <v>2535</v>
      </c>
      <c r="G186" s="301" t="s">
        <v>2535</v>
      </c>
      <c r="H186" s="301" t="s">
        <v>2855</v>
      </c>
      <c r="I186" s="301" t="s">
        <v>1771</v>
      </c>
      <c r="J186" s="317">
        <v>16153800</v>
      </c>
      <c r="K186" s="301" t="s">
        <v>2535</v>
      </c>
      <c r="L186" s="301" t="s">
        <v>2830</v>
      </c>
      <c r="M186" s="301" t="s">
        <v>2830</v>
      </c>
    </row>
    <row r="187" spans="2:13" x14ac:dyDescent="0.25">
      <c r="B187" s="301" t="s">
        <v>2097</v>
      </c>
      <c r="C187" s="301" t="s">
        <v>2768</v>
      </c>
      <c r="D187" s="301" t="s">
        <v>2742</v>
      </c>
      <c r="E187" s="301" t="s">
        <v>2825</v>
      </c>
      <c r="F187" s="301" t="s">
        <v>2535</v>
      </c>
      <c r="G187" s="301" t="s">
        <v>2535</v>
      </c>
      <c r="H187" s="301" t="s">
        <v>2855</v>
      </c>
      <c r="I187" s="301" t="s">
        <v>1771</v>
      </c>
      <c r="J187" s="317">
        <v>19300000</v>
      </c>
      <c r="K187" s="301" t="s">
        <v>2535</v>
      </c>
      <c r="L187" s="301" t="s">
        <v>2830</v>
      </c>
      <c r="M187" s="301" t="s">
        <v>2830</v>
      </c>
    </row>
    <row r="188" spans="2:13" x14ac:dyDescent="0.25">
      <c r="B188" s="301" t="s">
        <v>2097</v>
      </c>
      <c r="C188" s="301" t="s">
        <v>2768</v>
      </c>
      <c r="D188" s="301" t="s">
        <v>2742</v>
      </c>
      <c r="E188" s="301" t="s">
        <v>2826</v>
      </c>
      <c r="F188" s="301" t="s">
        <v>2535</v>
      </c>
      <c r="G188" s="301" t="s">
        <v>2535</v>
      </c>
      <c r="H188" s="301" t="s">
        <v>2855</v>
      </c>
      <c r="I188" s="301" t="s">
        <v>1771</v>
      </c>
      <c r="J188" s="317">
        <v>2970664148</v>
      </c>
      <c r="K188" s="301" t="s">
        <v>2535</v>
      </c>
      <c r="L188" s="301" t="s">
        <v>2830</v>
      </c>
      <c r="M188" s="301" t="s">
        <v>2830</v>
      </c>
    </row>
    <row r="189" spans="2:13" x14ac:dyDescent="0.25">
      <c r="B189" s="301" t="s">
        <v>2097</v>
      </c>
      <c r="C189" s="301" t="s">
        <v>2768</v>
      </c>
      <c r="D189" s="301" t="s">
        <v>2742</v>
      </c>
      <c r="E189" s="301" t="s">
        <v>2827</v>
      </c>
      <c r="F189" s="301" t="s">
        <v>2535</v>
      </c>
      <c r="G189" s="301" t="s">
        <v>2535</v>
      </c>
      <c r="H189" s="301" t="s">
        <v>2855</v>
      </c>
      <c r="I189" s="301" t="s">
        <v>1771</v>
      </c>
      <c r="J189" s="317">
        <v>858269021</v>
      </c>
      <c r="K189" s="301" t="s">
        <v>2535</v>
      </c>
      <c r="L189" s="301" t="s">
        <v>2830</v>
      </c>
      <c r="M189" s="301" t="s">
        <v>2830</v>
      </c>
    </row>
    <row r="190" spans="2:13" x14ac:dyDescent="0.25">
      <c r="B190" s="301" t="s">
        <v>2097</v>
      </c>
      <c r="C190" s="301" t="s">
        <v>2768</v>
      </c>
      <c r="D190" s="301" t="s">
        <v>2736</v>
      </c>
      <c r="E190" s="301" t="s">
        <v>2567</v>
      </c>
      <c r="F190" s="301" t="s">
        <v>2535</v>
      </c>
      <c r="G190" s="301" t="s">
        <v>2535</v>
      </c>
      <c r="H190" s="301" t="s">
        <v>2855</v>
      </c>
      <c r="I190" s="301" t="s">
        <v>1771</v>
      </c>
      <c r="J190" s="317">
        <v>552759525</v>
      </c>
      <c r="K190" s="301" t="s">
        <v>2535</v>
      </c>
      <c r="L190" s="301" t="s">
        <v>2830</v>
      </c>
      <c r="M190" s="301" t="s">
        <v>2830</v>
      </c>
    </row>
    <row r="191" spans="2:13" x14ac:dyDescent="0.25">
      <c r="B191" s="301" t="s">
        <v>2097</v>
      </c>
      <c r="C191" s="301" t="s">
        <v>2768</v>
      </c>
      <c r="D191" s="301" t="s">
        <v>2736</v>
      </c>
      <c r="E191" s="301" t="s">
        <v>2817</v>
      </c>
      <c r="F191" s="301" t="s">
        <v>2535</v>
      </c>
      <c r="G191" s="301" t="s">
        <v>2535</v>
      </c>
      <c r="H191" s="301" t="s">
        <v>2855</v>
      </c>
      <c r="I191" s="301" t="s">
        <v>1771</v>
      </c>
      <c r="J191" s="317">
        <v>3858552</v>
      </c>
      <c r="K191" s="301" t="s">
        <v>2535</v>
      </c>
      <c r="L191" s="301" t="s">
        <v>2830</v>
      </c>
      <c r="M191" s="301" t="s">
        <v>2830</v>
      </c>
    </row>
    <row r="192" spans="2:13" x14ac:dyDescent="0.25">
      <c r="B192" s="301" t="s">
        <v>2097</v>
      </c>
      <c r="C192" s="301" t="s">
        <v>2768</v>
      </c>
      <c r="D192" s="301" t="s">
        <v>2736</v>
      </c>
      <c r="E192" s="301" t="s">
        <v>2814</v>
      </c>
      <c r="F192" s="301" t="s">
        <v>2535</v>
      </c>
      <c r="G192" s="301" t="s">
        <v>2535</v>
      </c>
      <c r="H192" s="301" t="s">
        <v>2855</v>
      </c>
      <c r="I192" s="301" t="s">
        <v>1771</v>
      </c>
      <c r="J192" s="317">
        <v>9643126</v>
      </c>
      <c r="K192" s="301" t="s">
        <v>2535</v>
      </c>
      <c r="L192" s="301" t="s">
        <v>2830</v>
      </c>
      <c r="M192" s="301" t="s">
        <v>2830</v>
      </c>
    </row>
    <row r="193" spans="2:13" x14ac:dyDescent="0.25">
      <c r="B193" s="301" t="s">
        <v>2097</v>
      </c>
      <c r="C193" s="301" t="s">
        <v>2768</v>
      </c>
      <c r="D193" s="301" t="s">
        <v>2736</v>
      </c>
      <c r="E193" s="301" t="s">
        <v>2815</v>
      </c>
      <c r="F193" s="301" t="s">
        <v>2535</v>
      </c>
      <c r="G193" s="301" t="s">
        <v>2535</v>
      </c>
      <c r="H193" s="301" t="s">
        <v>2855</v>
      </c>
      <c r="I193" s="301" t="s">
        <v>1771</v>
      </c>
      <c r="J193" s="317">
        <v>54513358</v>
      </c>
      <c r="K193" s="301" t="s">
        <v>2535</v>
      </c>
      <c r="L193" s="301" t="s">
        <v>2830</v>
      </c>
      <c r="M193" s="301" t="s">
        <v>2830</v>
      </c>
    </row>
    <row r="194" spans="2:13" x14ac:dyDescent="0.25">
      <c r="B194" s="301" t="s">
        <v>2097</v>
      </c>
      <c r="C194" s="301" t="s">
        <v>2768</v>
      </c>
      <c r="D194" s="301" t="s">
        <v>2736</v>
      </c>
      <c r="E194" s="301" t="s">
        <v>2819</v>
      </c>
      <c r="F194" s="301" t="s">
        <v>2535</v>
      </c>
      <c r="G194" s="301" t="s">
        <v>2535</v>
      </c>
      <c r="H194" s="301" t="s">
        <v>2855</v>
      </c>
      <c r="I194" s="301" t="s">
        <v>1771</v>
      </c>
      <c r="J194" s="317">
        <v>17481315</v>
      </c>
      <c r="K194" s="301" t="s">
        <v>2535</v>
      </c>
      <c r="L194" s="301" t="s">
        <v>2830</v>
      </c>
      <c r="M194" s="301" t="s">
        <v>2830</v>
      </c>
    </row>
    <row r="195" spans="2:13" x14ac:dyDescent="0.25">
      <c r="B195" s="301" t="s">
        <v>2097</v>
      </c>
      <c r="C195" s="301" t="s">
        <v>2768</v>
      </c>
      <c r="D195" s="301" t="s">
        <v>2736</v>
      </c>
      <c r="E195" s="301" t="s">
        <v>2589</v>
      </c>
      <c r="F195" s="301" t="s">
        <v>2535</v>
      </c>
      <c r="G195" s="301" t="s">
        <v>2535</v>
      </c>
      <c r="H195" s="301" t="s">
        <v>2855</v>
      </c>
      <c r="I195" s="301" t="s">
        <v>1771</v>
      </c>
      <c r="J195" s="317">
        <v>1287370339</v>
      </c>
      <c r="K195" s="301" t="s">
        <v>2535</v>
      </c>
      <c r="L195" s="301" t="s">
        <v>2830</v>
      </c>
      <c r="M195" s="301" t="s">
        <v>2830</v>
      </c>
    </row>
    <row r="196" spans="2:13" x14ac:dyDescent="0.25">
      <c r="B196" s="301" t="s">
        <v>2097</v>
      </c>
      <c r="C196" s="301" t="s">
        <v>2768</v>
      </c>
      <c r="D196" s="301" t="s">
        <v>2736</v>
      </c>
      <c r="E196" s="301" t="s">
        <v>2816</v>
      </c>
      <c r="F196" s="301" t="s">
        <v>2535</v>
      </c>
      <c r="G196" s="301" t="s">
        <v>2535</v>
      </c>
      <c r="H196" s="301" t="s">
        <v>2855</v>
      </c>
      <c r="I196" s="301" t="s">
        <v>1771</v>
      </c>
      <c r="J196" s="317">
        <v>33489441</v>
      </c>
      <c r="K196" s="301" t="s">
        <v>2535</v>
      </c>
      <c r="L196" s="301" t="s">
        <v>2830</v>
      </c>
      <c r="M196" s="301" t="s">
        <v>2830</v>
      </c>
    </row>
    <row r="197" spans="2:13" x14ac:dyDescent="0.25">
      <c r="B197" s="301" t="s">
        <v>2097</v>
      </c>
      <c r="C197" s="301" t="s">
        <v>2768</v>
      </c>
      <c r="D197" s="301" t="s">
        <v>2737</v>
      </c>
      <c r="E197" s="301" t="s">
        <v>2809</v>
      </c>
      <c r="F197" s="301" t="s">
        <v>2535</v>
      </c>
      <c r="G197" s="301" t="s">
        <v>2535</v>
      </c>
      <c r="H197" s="301" t="s">
        <v>2855</v>
      </c>
      <c r="I197" s="301" t="s">
        <v>1771</v>
      </c>
      <c r="J197" s="317">
        <v>1209290028</v>
      </c>
      <c r="K197" s="301" t="s">
        <v>2535</v>
      </c>
      <c r="L197" s="301" t="s">
        <v>2830</v>
      </c>
      <c r="M197" s="301" t="s">
        <v>2830</v>
      </c>
    </row>
    <row r="198" spans="2:13" x14ac:dyDescent="0.25">
      <c r="B198" s="301" t="s">
        <v>2097</v>
      </c>
      <c r="C198" s="301" t="s">
        <v>2768</v>
      </c>
      <c r="D198" s="301" t="s">
        <v>2743</v>
      </c>
      <c r="E198" s="301" t="s">
        <v>2805</v>
      </c>
      <c r="F198" s="301" t="s">
        <v>2535</v>
      </c>
      <c r="G198" s="301" t="s">
        <v>2535</v>
      </c>
      <c r="H198" s="301" t="s">
        <v>2855</v>
      </c>
      <c r="I198" s="301" t="s">
        <v>1771</v>
      </c>
      <c r="J198" s="317">
        <v>268268714</v>
      </c>
      <c r="K198" s="301" t="s">
        <v>2535</v>
      </c>
      <c r="L198" s="301" t="s">
        <v>2830</v>
      </c>
      <c r="M198" s="301" t="s">
        <v>2830</v>
      </c>
    </row>
    <row r="199" spans="2:13" x14ac:dyDescent="0.25">
      <c r="B199" s="301" t="s">
        <v>2097</v>
      </c>
      <c r="C199" s="301" t="s">
        <v>2768</v>
      </c>
      <c r="D199" s="301" t="s">
        <v>2745</v>
      </c>
      <c r="E199" s="301" t="s">
        <v>2576</v>
      </c>
      <c r="F199" s="301" t="s">
        <v>2535</v>
      </c>
      <c r="G199" s="301" t="s">
        <v>2535</v>
      </c>
      <c r="H199" s="301" t="s">
        <v>2855</v>
      </c>
      <c r="I199" s="301" t="s">
        <v>1771</v>
      </c>
      <c r="J199" s="317">
        <v>12000000</v>
      </c>
      <c r="K199" s="301" t="s">
        <v>2535</v>
      </c>
      <c r="L199" s="301" t="s">
        <v>2830</v>
      </c>
      <c r="M199" s="301" t="s">
        <v>2830</v>
      </c>
    </row>
    <row r="200" spans="2:13" x14ac:dyDescent="0.25">
      <c r="B200" s="301" t="s">
        <v>2097</v>
      </c>
      <c r="C200" s="301" t="s">
        <v>2771</v>
      </c>
      <c r="D200" s="301" t="s">
        <v>2736</v>
      </c>
      <c r="E200" s="301" t="s">
        <v>2567</v>
      </c>
      <c r="F200" s="301" t="s">
        <v>2535</v>
      </c>
      <c r="G200" s="301" t="s">
        <v>2535</v>
      </c>
      <c r="H200" s="301" t="s">
        <v>2855</v>
      </c>
      <c r="I200" s="301" t="s">
        <v>1771</v>
      </c>
      <c r="J200" s="317">
        <v>188274434</v>
      </c>
      <c r="K200" s="301" t="s">
        <v>2535</v>
      </c>
      <c r="L200" s="301" t="s">
        <v>2830</v>
      </c>
      <c r="M200" s="301" t="s">
        <v>2830</v>
      </c>
    </row>
    <row r="201" spans="2:13" x14ac:dyDescent="0.25">
      <c r="B201" s="301" t="s">
        <v>2097</v>
      </c>
      <c r="C201" s="301" t="s">
        <v>2771</v>
      </c>
      <c r="D201" s="301" t="s">
        <v>2736</v>
      </c>
      <c r="E201" s="301" t="s">
        <v>2814</v>
      </c>
      <c r="F201" s="301" t="s">
        <v>2535</v>
      </c>
      <c r="G201" s="301" t="s">
        <v>2535</v>
      </c>
      <c r="H201" s="301" t="s">
        <v>2855</v>
      </c>
      <c r="I201" s="301" t="s">
        <v>1771</v>
      </c>
      <c r="J201" s="317">
        <v>69965016</v>
      </c>
      <c r="K201" s="301" t="s">
        <v>2535</v>
      </c>
      <c r="L201" s="301" t="s">
        <v>2830</v>
      </c>
      <c r="M201" s="301" t="s">
        <v>2830</v>
      </c>
    </row>
    <row r="202" spans="2:13" x14ac:dyDescent="0.25">
      <c r="B202" s="301" t="s">
        <v>2097</v>
      </c>
      <c r="C202" s="301" t="s">
        <v>2771</v>
      </c>
      <c r="D202" s="301" t="s">
        <v>2736</v>
      </c>
      <c r="E202" s="301" t="s">
        <v>2815</v>
      </c>
      <c r="F202" s="301" t="s">
        <v>2535</v>
      </c>
      <c r="G202" s="301" t="s">
        <v>2535</v>
      </c>
      <c r="H202" s="301" t="s">
        <v>2855</v>
      </c>
      <c r="I202" s="301" t="s">
        <v>1771</v>
      </c>
      <c r="J202" s="317">
        <v>73231106</v>
      </c>
      <c r="K202" s="301" t="s">
        <v>2535</v>
      </c>
      <c r="L202" s="301" t="s">
        <v>2830</v>
      </c>
      <c r="M202" s="301" t="s">
        <v>2830</v>
      </c>
    </row>
    <row r="203" spans="2:13" x14ac:dyDescent="0.25">
      <c r="B203" s="301" t="s">
        <v>2097</v>
      </c>
      <c r="C203" s="301" t="s">
        <v>2771</v>
      </c>
      <c r="D203" s="301" t="s">
        <v>2736</v>
      </c>
      <c r="E203" s="301" t="s">
        <v>2589</v>
      </c>
      <c r="F203" s="301" t="s">
        <v>2535</v>
      </c>
      <c r="G203" s="301" t="s">
        <v>2535</v>
      </c>
      <c r="H203" s="301" t="s">
        <v>2855</v>
      </c>
      <c r="I203" s="301" t="s">
        <v>1771</v>
      </c>
      <c r="J203" s="317">
        <v>881668671</v>
      </c>
      <c r="K203" s="301" t="s">
        <v>2535</v>
      </c>
      <c r="L203" s="301" t="s">
        <v>2830</v>
      </c>
      <c r="M203" s="301" t="s">
        <v>2830</v>
      </c>
    </row>
    <row r="204" spans="2:13" x14ac:dyDescent="0.25">
      <c r="B204" s="301" t="s">
        <v>2097</v>
      </c>
      <c r="C204" s="301" t="s">
        <v>2771</v>
      </c>
      <c r="D204" s="301" t="s">
        <v>2737</v>
      </c>
      <c r="E204" s="301" t="s">
        <v>2809</v>
      </c>
      <c r="F204" s="301" t="s">
        <v>2535</v>
      </c>
      <c r="G204" s="301" t="s">
        <v>2535</v>
      </c>
      <c r="H204" s="301" t="s">
        <v>2855</v>
      </c>
      <c r="I204" s="301" t="s">
        <v>1771</v>
      </c>
      <c r="J204" s="317">
        <v>2420126438</v>
      </c>
      <c r="K204" s="301" t="s">
        <v>2535</v>
      </c>
      <c r="L204" s="301" t="s">
        <v>2830</v>
      </c>
      <c r="M204" s="301" t="s">
        <v>2830</v>
      </c>
    </row>
    <row r="205" spans="2:13" x14ac:dyDescent="0.25">
      <c r="B205" s="301" t="s">
        <v>2097</v>
      </c>
      <c r="C205" s="301" t="s">
        <v>2771</v>
      </c>
      <c r="D205" s="301" t="s">
        <v>2743</v>
      </c>
      <c r="E205" s="301" t="s">
        <v>2805</v>
      </c>
      <c r="F205" s="301" t="s">
        <v>2535</v>
      </c>
      <c r="G205" s="301" t="s">
        <v>2535</v>
      </c>
      <c r="H205" s="301" t="s">
        <v>2855</v>
      </c>
      <c r="I205" s="301" t="s">
        <v>1771</v>
      </c>
      <c r="J205" s="317">
        <v>105911645</v>
      </c>
      <c r="K205" s="301" t="s">
        <v>2535</v>
      </c>
      <c r="L205" s="301" t="s">
        <v>2830</v>
      </c>
      <c r="M205" s="301" t="s">
        <v>2830</v>
      </c>
    </row>
    <row r="206" spans="2:13" x14ac:dyDescent="0.25">
      <c r="B206" s="301" t="s">
        <v>2097</v>
      </c>
      <c r="C206" s="301" t="s">
        <v>2771</v>
      </c>
      <c r="D206" s="301" t="s">
        <v>2745</v>
      </c>
      <c r="E206" s="301" t="s">
        <v>2576</v>
      </c>
      <c r="F206" s="301" t="s">
        <v>2535</v>
      </c>
      <c r="G206" s="301" t="s">
        <v>2535</v>
      </c>
      <c r="H206" s="301" t="s">
        <v>2855</v>
      </c>
      <c r="I206" s="301" t="s">
        <v>1771</v>
      </c>
      <c r="J206" s="317">
        <v>21300000</v>
      </c>
      <c r="K206" s="301" t="s">
        <v>2535</v>
      </c>
      <c r="L206" s="301" t="s">
        <v>2830</v>
      </c>
      <c r="M206" s="301" t="s">
        <v>2830</v>
      </c>
    </row>
    <row r="207" spans="2:13" x14ac:dyDescent="0.25">
      <c r="B207" s="301" t="s">
        <v>2097</v>
      </c>
      <c r="C207" s="301" t="s">
        <v>2770</v>
      </c>
      <c r="D207" s="301" t="s">
        <v>2742</v>
      </c>
      <c r="E207" s="301" t="s">
        <v>2825</v>
      </c>
      <c r="F207" s="301" t="s">
        <v>2535</v>
      </c>
      <c r="G207" s="301" t="s">
        <v>2535</v>
      </c>
      <c r="H207" s="301" t="s">
        <v>2855</v>
      </c>
      <c r="I207" s="301" t="s">
        <v>1771</v>
      </c>
      <c r="J207" s="317">
        <v>2205799920</v>
      </c>
      <c r="K207" s="301" t="s">
        <v>2535</v>
      </c>
      <c r="L207" s="301" t="s">
        <v>2830</v>
      </c>
      <c r="M207" s="301" t="s">
        <v>2830</v>
      </c>
    </row>
    <row r="208" spans="2:13" x14ac:dyDescent="0.25">
      <c r="B208" s="301" t="s">
        <v>2097</v>
      </c>
      <c r="C208" s="301" t="s">
        <v>2770</v>
      </c>
      <c r="D208" s="301" t="s">
        <v>2736</v>
      </c>
      <c r="E208" s="301" t="s">
        <v>2813</v>
      </c>
      <c r="F208" s="301" t="s">
        <v>2535</v>
      </c>
      <c r="G208" s="301" t="s">
        <v>2535</v>
      </c>
      <c r="H208" s="301" t="s">
        <v>2855</v>
      </c>
      <c r="I208" s="301" t="s">
        <v>1771</v>
      </c>
      <c r="J208" s="317">
        <v>2776487298</v>
      </c>
      <c r="K208" s="301" t="s">
        <v>2535</v>
      </c>
      <c r="L208" s="301" t="s">
        <v>2830</v>
      </c>
      <c r="M208" s="301" t="s">
        <v>2830</v>
      </c>
    </row>
    <row r="209" spans="2:13" x14ac:dyDescent="0.25">
      <c r="B209" s="301" t="s">
        <v>2097</v>
      </c>
      <c r="C209" s="301" t="s">
        <v>2770</v>
      </c>
      <c r="D209" s="301" t="s">
        <v>2736</v>
      </c>
      <c r="E209" s="301" t="s">
        <v>2814</v>
      </c>
      <c r="F209" s="301" t="s">
        <v>2535</v>
      </c>
      <c r="G209" s="301" t="s">
        <v>2535</v>
      </c>
      <c r="H209" s="301" t="s">
        <v>2855</v>
      </c>
      <c r="I209" s="301" t="s">
        <v>1771</v>
      </c>
      <c r="J209" s="317">
        <v>399560485</v>
      </c>
      <c r="K209" s="301" t="s">
        <v>2535</v>
      </c>
      <c r="L209" s="301" t="s">
        <v>2830</v>
      </c>
      <c r="M209" s="301" t="s">
        <v>2830</v>
      </c>
    </row>
    <row r="210" spans="2:13" x14ac:dyDescent="0.25">
      <c r="B210" s="301" t="s">
        <v>2097</v>
      </c>
      <c r="C210" s="301" t="s">
        <v>2770</v>
      </c>
      <c r="D210" s="301" t="s">
        <v>2736</v>
      </c>
      <c r="E210" s="301" t="s">
        <v>2815</v>
      </c>
      <c r="F210" s="301" t="s">
        <v>2535</v>
      </c>
      <c r="G210" s="301" t="s">
        <v>2535</v>
      </c>
      <c r="H210" s="301" t="s">
        <v>2855</v>
      </c>
      <c r="I210" s="301" t="s">
        <v>1771</v>
      </c>
      <c r="J210" s="317">
        <v>179165969</v>
      </c>
      <c r="K210" s="301" t="s">
        <v>2535</v>
      </c>
      <c r="L210" s="301" t="s">
        <v>2830</v>
      </c>
      <c r="M210" s="301" t="s">
        <v>2830</v>
      </c>
    </row>
    <row r="211" spans="2:13" x14ac:dyDescent="0.25">
      <c r="B211" s="301" t="s">
        <v>2097</v>
      </c>
      <c r="C211" s="301" t="s">
        <v>2770</v>
      </c>
      <c r="D211" s="301" t="s">
        <v>2736</v>
      </c>
      <c r="E211" s="301" t="s">
        <v>2589</v>
      </c>
      <c r="F211" s="301" t="s">
        <v>2535</v>
      </c>
      <c r="G211" s="301" t="s">
        <v>2535</v>
      </c>
      <c r="H211" s="301" t="s">
        <v>2855</v>
      </c>
      <c r="I211" s="301" t="s">
        <v>1771</v>
      </c>
      <c r="J211" s="317">
        <v>28498563</v>
      </c>
      <c r="K211" s="301" t="s">
        <v>2535</v>
      </c>
      <c r="L211" s="301" t="s">
        <v>2830</v>
      </c>
      <c r="M211" s="301" t="s">
        <v>2830</v>
      </c>
    </row>
    <row r="212" spans="2:13" x14ac:dyDescent="0.25">
      <c r="B212" s="301" t="s">
        <v>2097</v>
      </c>
      <c r="C212" s="301" t="s">
        <v>2770</v>
      </c>
      <c r="D212" s="301" t="s">
        <v>2743</v>
      </c>
      <c r="E212" s="301" t="s">
        <v>2805</v>
      </c>
      <c r="F212" s="301" t="s">
        <v>2535</v>
      </c>
      <c r="G212" s="301" t="s">
        <v>2535</v>
      </c>
      <c r="H212" s="301" t="s">
        <v>2855</v>
      </c>
      <c r="I212" s="301" t="s">
        <v>1771</v>
      </c>
      <c r="J212" s="317">
        <v>133704750</v>
      </c>
      <c r="K212" s="301" t="s">
        <v>2535</v>
      </c>
      <c r="L212" s="301" t="s">
        <v>2830</v>
      </c>
      <c r="M212" s="301" t="s">
        <v>2830</v>
      </c>
    </row>
    <row r="213" spans="2:13" x14ac:dyDescent="0.25">
      <c r="B213" s="301" t="s">
        <v>2097</v>
      </c>
      <c r="C213" s="301" t="s">
        <v>2770</v>
      </c>
      <c r="D213" s="301" t="s">
        <v>2745</v>
      </c>
      <c r="E213" s="301" t="s">
        <v>2576</v>
      </c>
      <c r="F213" s="301" t="s">
        <v>2535</v>
      </c>
      <c r="G213" s="301" t="s">
        <v>2535</v>
      </c>
      <c r="H213" s="301" t="s">
        <v>2855</v>
      </c>
      <c r="I213" s="301" t="s">
        <v>1771</v>
      </c>
      <c r="J213" s="317">
        <v>18250866</v>
      </c>
      <c r="K213" s="301" t="s">
        <v>2535</v>
      </c>
      <c r="L213" s="301" t="s">
        <v>2830</v>
      </c>
      <c r="M213" s="301" t="s">
        <v>2830</v>
      </c>
    </row>
    <row r="214" spans="2:13" ht="15" thickBot="1" x14ac:dyDescent="0.3">
      <c r="G214" s="304" t="s">
        <v>2850</v>
      </c>
    </row>
    <row r="215" spans="2:13" ht="17.25" thickBot="1" x14ac:dyDescent="0.3">
      <c r="G215" s="304"/>
      <c r="I215" s="308" t="s">
        <v>2536</v>
      </c>
      <c r="J215" s="318"/>
      <c r="K215" s="319">
        <f>SUMIF(Table10[Devise de déclaration],"USD",Table10[Valeur de revenus])+(IFERROR(SUMIF(Table10[Devise de déclaration],"&lt;&gt;USD",Table10[Valeur de revenus])/'Partie 1 - Présentation'!$E$51,0))</f>
        <v>435007389.92089337</v>
      </c>
    </row>
    <row r="216" spans="2:13" ht="17.25" thickBot="1" x14ac:dyDescent="0.3">
      <c r="G216" s="304"/>
      <c r="I216" s="318"/>
      <c r="J216" s="320"/>
      <c r="K216" s="321"/>
    </row>
    <row r="217" spans="2:13" ht="17.25" thickBot="1" x14ac:dyDescent="0.3">
      <c r="G217" s="304"/>
      <c r="I217" s="308" t="str">
        <f>"Total en "&amp;'Partie 1 - Présentation'!$E$50</f>
        <v>Total en GNF</v>
      </c>
      <c r="J217" s="318"/>
      <c r="K217" s="319">
        <f>IF('Partie 1 - Présentation'!$E$50="USD",0,SUMIF(Table10[Devise de déclaration],'Partie 1 - Présentation'!$E$50,Table10[Valeur de revenus]))+(IFERROR(SUMIF(Table10[Devise de déclaration],"USD",Table10[Valeur de revenus])*'Partie 1 - Présentation'!$E$51,0))</f>
        <v>3921887425162</v>
      </c>
    </row>
    <row r="218" spans="2:13" ht="16.5" x14ac:dyDescent="0.25">
      <c r="G218" s="304"/>
      <c r="I218" s="320"/>
      <c r="J218" s="320"/>
      <c r="K218" s="321"/>
    </row>
    <row r="219" spans="2:13" x14ac:dyDescent="0.25">
      <c r="C219" s="301" t="s">
        <v>1463</v>
      </c>
    </row>
    <row r="220" spans="2:13" ht="24" x14ac:dyDescent="0.25">
      <c r="C220" s="227" t="s">
        <v>2357</v>
      </c>
      <c r="D220" s="224"/>
      <c r="E220" s="224"/>
      <c r="F220" s="224"/>
      <c r="G220" s="224"/>
      <c r="H220" s="224"/>
      <c r="I220" s="224"/>
      <c r="J220" s="224"/>
      <c r="K220" s="224"/>
    </row>
    <row r="221" spans="2:13" x14ac:dyDescent="0.25">
      <c r="C221" s="290" t="s">
        <v>2375</v>
      </c>
      <c r="D221" s="290"/>
      <c r="E221" s="290"/>
      <c r="F221" s="290"/>
      <c r="G221" s="228"/>
      <c r="H221" s="290"/>
      <c r="I221" s="290"/>
      <c r="J221" s="290"/>
      <c r="K221" s="290"/>
    </row>
    <row r="222" spans="2:13" x14ac:dyDescent="0.25">
      <c r="C222" s="290"/>
      <c r="D222" s="290"/>
      <c r="E222" s="290"/>
      <c r="F222" s="290"/>
      <c r="G222" s="228"/>
      <c r="H222" s="290"/>
      <c r="I222" s="290"/>
      <c r="J222" s="290"/>
      <c r="K222" s="290"/>
    </row>
    <row r="223" spans="2:13" x14ac:dyDescent="0.25">
      <c r="C223" s="290" t="s">
        <v>2376</v>
      </c>
      <c r="D223" s="402" t="s">
        <v>2365</v>
      </c>
      <c r="E223" s="402"/>
      <c r="F223" s="402"/>
      <c r="G223" s="402"/>
      <c r="H223" s="402"/>
      <c r="I223" s="402"/>
      <c r="J223" s="402"/>
      <c r="K223" s="402"/>
    </row>
    <row r="224" spans="2:13" x14ac:dyDescent="0.25">
      <c r="C224" s="290" t="s">
        <v>2376</v>
      </c>
      <c r="D224" s="402" t="s">
        <v>2365</v>
      </c>
      <c r="E224" s="402"/>
      <c r="F224" s="402"/>
      <c r="G224" s="402"/>
      <c r="H224" s="402"/>
      <c r="I224" s="402"/>
      <c r="J224" s="402"/>
      <c r="K224" s="402"/>
    </row>
    <row r="225" spans="3:15" x14ac:dyDescent="0.25">
      <c r="C225" s="290" t="s">
        <v>2376</v>
      </c>
      <c r="D225" s="402" t="s">
        <v>2365</v>
      </c>
      <c r="E225" s="402"/>
      <c r="F225" s="402"/>
      <c r="G225" s="402"/>
      <c r="H225" s="402"/>
      <c r="I225" s="402"/>
      <c r="J225" s="402"/>
      <c r="K225" s="402"/>
    </row>
    <row r="226" spans="3:15" x14ac:dyDescent="0.25">
      <c r="C226" s="290" t="s">
        <v>2376</v>
      </c>
      <c r="D226" s="402" t="s">
        <v>2365</v>
      </c>
      <c r="E226" s="402"/>
      <c r="F226" s="402"/>
      <c r="G226" s="402"/>
      <c r="H226" s="402"/>
      <c r="I226" s="402"/>
      <c r="J226" s="402"/>
      <c r="K226" s="402"/>
    </row>
    <row r="227" spans="3:15" x14ac:dyDescent="0.25">
      <c r="C227" s="290" t="s">
        <v>2376</v>
      </c>
      <c r="D227" s="290" t="s">
        <v>2073</v>
      </c>
      <c r="E227" s="290"/>
      <c r="F227" s="290"/>
      <c r="G227" s="228"/>
      <c r="H227" s="290"/>
      <c r="I227" s="290"/>
      <c r="J227" s="290"/>
      <c r="K227" s="290"/>
    </row>
    <row r="228" spans="3:15" x14ac:dyDescent="0.25">
      <c r="C228" s="290"/>
      <c r="D228" s="290"/>
      <c r="E228" s="290"/>
      <c r="F228" s="290"/>
      <c r="G228" s="228"/>
      <c r="H228" s="290"/>
      <c r="I228" s="290"/>
      <c r="J228" s="290"/>
      <c r="K228" s="290"/>
    </row>
    <row r="229" spans="3:15" ht="17.25" thickBot="1" x14ac:dyDescent="0.3">
      <c r="C229" s="62"/>
      <c r="D229" s="62"/>
      <c r="E229" s="62"/>
      <c r="F229" s="62"/>
      <c r="G229" s="62"/>
      <c r="H229" s="62"/>
      <c r="I229" s="62"/>
      <c r="J229" s="62"/>
      <c r="K229" s="62"/>
    </row>
    <row r="231" spans="3:15" ht="17.25" thickBot="1" x14ac:dyDescent="0.3">
      <c r="C231" s="401" t="s">
        <v>2165</v>
      </c>
      <c r="D231" s="401"/>
      <c r="E231" s="401"/>
      <c r="F231" s="401"/>
      <c r="G231" s="401"/>
      <c r="H231" s="401"/>
      <c r="I231" s="401"/>
      <c r="J231" s="401"/>
      <c r="K231" s="401"/>
      <c r="L231" s="322"/>
      <c r="M231" s="322"/>
      <c r="N231" s="322"/>
    </row>
    <row r="232" spans="3:15" ht="17.25" thickBot="1" x14ac:dyDescent="0.3">
      <c r="C232" s="396" t="s">
        <v>2166</v>
      </c>
      <c r="D232" s="396"/>
      <c r="E232" s="396"/>
      <c r="F232" s="396"/>
      <c r="G232" s="396"/>
      <c r="H232" s="396"/>
      <c r="I232" s="396"/>
      <c r="J232" s="396"/>
      <c r="K232" s="396"/>
      <c r="L232" s="323"/>
      <c r="M232" s="323"/>
      <c r="N232" s="323"/>
    </row>
    <row r="233" spans="3:15" ht="17.25" thickBot="1" x14ac:dyDescent="0.3">
      <c r="C233" s="396" t="s">
        <v>2167</v>
      </c>
      <c r="D233" s="396"/>
      <c r="E233" s="396"/>
      <c r="F233" s="396"/>
      <c r="G233" s="396"/>
      <c r="H233" s="396"/>
      <c r="I233" s="396"/>
      <c r="J233" s="396"/>
      <c r="K233" s="396"/>
      <c r="L233" s="324"/>
      <c r="M233" s="324"/>
      <c r="N233" s="324"/>
    </row>
    <row r="234" spans="3:15" ht="16.5" x14ac:dyDescent="0.25">
      <c r="C234" s="397" t="s">
        <v>2168</v>
      </c>
      <c r="D234" s="397"/>
      <c r="E234" s="397"/>
      <c r="F234" s="397"/>
      <c r="G234" s="397"/>
      <c r="H234" s="397"/>
      <c r="I234" s="397"/>
      <c r="J234" s="397"/>
      <c r="K234" s="397"/>
      <c r="L234" s="325"/>
      <c r="M234" s="325"/>
      <c r="N234" s="325"/>
    </row>
    <row r="235" spans="3:15" ht="15" customHeight="1" thickBot="1" x14ac:dyDescent="0.3">
      <c r="C235" s="62"/>
      <c r="D235" s="62"/>
      <c r="E235" s="62"/>
      <c r="F235" s="62"/>
      <c r="G235" s="62"/>
      <c r="H235" s="62"/>
      <c r="I235" s="62"/>
      <c r="J235" s="62"/>
      <c r="K235" s="62"/>
    </row>
    <row r="236" spans="3:15" x14ac:dyDescent="0.25">
      <c r="C236" s="352" t="s">
        <v>2221</v>
      </c>
      <c r="D236" s="352"/>
      <c r="E236" s="352"/>
      <c r="F236" s="352"/>
      <c r="G236" s="352"/>
      <c r="H236" s="352"/>
      <c r="I236" s="352"/>
      <c r="J236" s="352"/>
      <c r="K236" s="352"/>
    </row>
    <row r="237" spans="3:15" ht="14.25" hidden="1" customHeight="1" thickBot="1" x14ac:dyDescent="0.3">
      <c r="C237" s="285" t="s">
        <v>2377</v>
      </c>
      <c r="D237" s="285"/>
      <c r="E237" s="285"/>
      <c r="F237" s="285"/>
      <c r="G237" s="285"/>
      <c r="H237" s="285"/>
      <c r="I237" s="352"/>
      <c r="J237" s="352"/>
      <c r="K237" s="352"/>
      <c r="O237" s="322"/>
    </row>
    <row r="238" spans="3:15" ht="17.25" hidden="1" customHeight="1" thickBot="1" x14ac:dyDescent="0.25">
      <c r="O238" s="323"/>
    </row>
    <row r="239" spans="3:15" ht="13.5" hidden="1" customHeight="1" thickBot="1" x14ac:dyDescent="0.25">
      <c r="O239" s="324"/>
    </row>
    <row r="240" spans="3:15" ht="17.25" hidden="1" customHeight="1" x14ac:dyDescent="0.25">
      <c r="O240" s="325"/>
    </row>
  </sheetData>
  <protectedRanges>
    <protectedRange algorithmName="SHA-512" hashValue="19r0bVvPR7yZA0UiYij7Tv1CBk3noIABvFePbLhCJ4nk3L6A+Fy+RdPPS3STf+a52x4pG2PQK4FAkXK9epnlIA==" saltValue="gQC4yrLvnbJqxYZ0KSEoZA==" spinCount="100000" sqref="I218 C214:D218 F214:G218 B22:D213 H22:H214" name="Government revenues_1"/>
    <protectedRange algorithmName="SHA-512" hashValue="19r0bVvPR7yZA0UiYij7Tv1CBk3noIABvFePbLhCJ4nk3L6A+Fy+RdPPS3STf+a52x4pG2PQK4FAkXK9epnlIA==" saltValue="gQC4yrLvnbJqxYZ0KSEoZA==" spinCount="100000" sqref="J215:J218 I22:I213" name="Government revenues_2"/>
  </protectedRanges>
  <mergeCells count="20">
    <mergeCell ref="D223:K223"/>
    <mergeCell ref="D224:K224"/>
    <mergeCell ref="D225:K225"/>
    <mergeCell ref="D226:K226"/>
    <mergeCell ref="I237:K237"/>
    <mergeCell ref="C233:K233"/>
    <mergeCell ref="C234:K234"/>
    <mergeCell ref="C236:K236"/>
    <mergeCell ref="C10:F10"/>
    <mergeCell ref="C11:G11"/>
    <mergeCell ref="C12:G12"/>
    <mergeCell ref="C13:G13"/>
    <mergeCell ref="C14:G14"/>
    <mergeCell ref="C18:K18"/>
    <mergeCell ref="C20:K20"/>
    <mergeCell ref="C231:K231"/>
    <mergeCell ref="C232:K232"/>
    <mergeCell ref="I11:K15"/>
    <mergeCell ref="C16:K16"/>
    <mergeCell ref="C15:G15"/>
  </mergeCells>
  <dataValidations count="8">
    <dataValidation type="whole" allowBlank="1" showInputMessage="1" showErrorMessage="1" errorTitle="Veuillez ne pas modifier" error="Veuillez ne pas modifier ces cellules" sqref="C231:C234 I237:K237" xr:uid="{57FB8956-8886-4544-B87B-E90A685DCD42}">
      <formula1>444</formula1>
      <formula2>445</formula2>
    </dataValidation>
    <dataValidation allowBlank="1" showInputMessage="1" showErrorMessage="1" errorTitle="Veuillez ne pas modifier" error="Veuillez ne pas modifier ces cellules" sqref="C237:E237" xr:uid="{2196945A-5BE1-4C2A-BE8A-AD6E26F529A7}"/>
    <dataValidation type="whole" errorStyle="warning" allowBlank="1" showInputMessage="1" showErrorMessage="1" errorTitle="Veuillez ne pas remplir" error="Ces cellules seront complétées automatiquement" sqref="K215 K217" xr:uid="{E0955F84-CF46-403C-A96B-A533675BDDC3}">
      <formula1>44444</formula1>
      <formula2>44445</formula2>
    </dataValidation>
    <dataValidation allowBlank="1" showInputMessage="1" showErrorMessage="1" promptTitle="Volume en nature" prompt="Veuillez renseigner le volume en nature du flux de revenu, si applicable" sqref="L22:L213" xr:uid="{74B2EE4B-5C91-44FD-BAEF-E32A9E459541}"/>
    <dataValidation type="list" allowBlank="1" showInputMessage="1" showErrorMessage="1" sqref="C22:C213" xr:uid="{B6B7EB1A-CE56-4498-9FA2-2F9C5748A2BD}">
      <formula1>Companies_list</formula1>
    </dataValidation>
    <dataValidation type="decimal" operator="notBetween" allowBlank="1" showInputMessage="1" showErrorMessage="1" errorTitle="Nombre" error="Veuillez inscrire un nombre dans cette cellule" promptTitle="Montant du flux de revenus" prompt="Veuillez inscrire le montant total réconcilié du flux de revenus comme reporté par le gouvernement, " sqref="J22:J213" xr:uid="{F5697852-5424-40D3-886B-BB5D3E2162F3}">
      <formula1>0.1</formula1>
      <formula2>0.2</formula2>
    </dataValidation>
    <dataValidation type="list" allowBlank="1" showInputMessage="1" showErrorMessage="1" promptTitle="Nom du flux de revenu" prompt="Veuillez saisir le nom des flux de revenus ici._x000a__x000a_Inclure uniquement les paiements effectués au nom des entreprises. NE PAS inclure les revenus au nom de particuliers, tels que PAYE, etc..." sqref="E22:E213" xr:uid="{04B89EC5-5E6B-4F94-B74D-E536B28B3990}">
      <formula1>Revenue_stream_list</formula1>
    </dataValidation>
    <dataValidation type="list" allowBlank="1" showInputMessage="1" showErrorMessage="1" sqref="D22:D213" xr:uid="{28EF720B-7618-42E4-BE48-44C61AC2FCAC}">
      <formula1>Government_entities_list</formula1>
    </dataValidation>
  </dataValidations>
  <hyperlinks>
    <hyperlink ref="C20" r:id="rId1" location="r4-1" display="EITI Requirement 4.1" xr:uid="{00000000-0004-0000-0500-000004000000}"/>
    <hyperlink ref="C16:K16" r:id="rId2" display="If you have any questions, please contact data@eiti.org" xr:uid="{00000000-0004-0000-0500-000005000000}"/>
    <hyperlink ref="C233:H233" r:id="rId3" display="Pour la version la plus récente des modèles de données résumées, consultez https://eiti.org/fr/document/modele-donnees-resumees-itie" xr:uid="{8C407262-8913-493A-9FC4-16A008DC04B3}"/>
    <hyperlink ref="C232:H232" r:id="rId4" display="Vous voulez en savoir plus sur votre pays ? Vérifiez si votre pays met en œuvre la Norme ITIE en visitant https://eiti.org/countries" xr:uid="{B550273B-C2A8-4BFF-92DC-DA59B212B8B9}"/>
    <hyperlink ref="C234:H234" r:id="rId5" display="Give us your feedback or report a conflict in the data! Write to us at  data@eiti.org" xr:uid="{95C432BD-4805-43FB-BFB4-24CA5D2DDD85}"/>
    <hyperlink ref="C20:K20" r:id="rId6" location="r4-1" display="Exigence ITIE 4.1.c: Paiements des entreprises ;  Exigence ITIE 4.7: Déclaration par projet" xr:uid="{56E47720-71A5-4292-8CE6-DF965AE29E62}"/>
  </hyperlinks>
  <pageMargins left="0.7" right="0.7" top="0.75" bottom="0.75" header="0.3" footer="0.3"/>
  <pageSetup paperSize="9" orientation="portrait" r:id="rId7"/>
  <drawing r:id="rId8"/>
  <tableParts count="1">
    <tablePart r:id="rId9"/>
  </tableParts>
  <extLst>
    <ext xmlns:x14="http://schemas.microsoft.com/office/spreadsheetml/2009/9/main" uri="{CCE6A557-97BC-4b89-ADB6-D9C93CAAB3DF}">
      <x14:dataValidations xmlns:xm="http://schemas.microsoft.com/office/excel/2006/main" count="4">
        <x14:dataValidation type="list" allowBlank="1" showInputMessage="1" showErrorMessage="1" xr:uid="{4B62CD62-4315-4760-9D20-3717CF5F4392}">
          <x14:formula1>
            <xm:f>Listes!$I$11:$I$168</xm:f>
          </x14:formula1>
          <xm:sqref>J216 J218</xm:sqref>
        </x14:dataValidation>
        <x14:dataValidation type="list" allowBlank="1" showInputMessage="1" showErrorMessage="1" xr:uid="{835B35E2-CA88-4442-A5C8-F01CD6E7D433}">
          <x14:formula1>
            <xm:f>Listes!$I$3:$I$7</xm:f>
          </x14:formula1>
          <xm:sqref>K22:K213</xm:sqref>
        </x14:dataValidation>
        <x14:dataValidation type="list" operator="greaterThanOrEqual" allowBlank="1" showInputMessage="1" showErrorMessage="1" errorTitle="Nombre" error="Veuillez saisir uniquement des chiffres dans cette cellule. " xr:uid="{DDA99A49-5FA2-4501-BEE8-B7997A8E7207}">
          <x14:formula1>
            <xm:f>Listes!$I$11:$I$168</xm:f>
          </x14:formula1>
          <xm:sqref>I22:I213</xm:sqref>
        </x14:dataValidation>
        <x14:dataValidation type="list" allowBlank="1" showInputMessage="1" showErrorMessage="1" xr:uid="{E517FE03-1D14-4653-BEC3-9C25B305920A}">
          <x14:formula1>
            <xm:f>'Partie 3 - Entités déclarantes'!$B$71:$B$83</xm:f>
          </x14:formula1>
          <xm:sqref>H22:H213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D5FE-826E-4CC7-8090-9C691A063E6E}">
  <dimension ref="A1:O1821"/>
  <sheetViews>
    <sheetView topLeftCell="A1323" workbookViewId="0">
      <selection activeCell="E1335" sqref="E1335"/>
    </sheetView>
  </sheetViews>
  <sheetFormatPr baseColWidth="10" defaultRowHeight="14.25" x14ac:dyDescent="0.25"/>
  <sheetData>
    <row r="1" spans="1:15" x14ac:dyDescent="0.25">
      <c r="A1" t="s">
        <v>2686</v>
      </c>
      <c r="B1" t="s">
        <v>2686</v>
      </c>
      <c r="C1" t="s">
        <v>2686</v>
      </c>
      <c r="D1" t="s">
        <v>2686</v>
      </c>
      <c r="E1" t="s">
        <v>2686</v>
      </c>
      <c r="F1" t="s">
        <v>2686</v>
      </c>
      <c r="G1" t="s">
        <v>2686</v>
      </c>
      <c r="H1" t="s">
        <v>2686</v>
      </c>
      <c r="I1" t="s">
        <v>2686</v>
      </c>
      <c r="J1" t="s">
        <v>2686</v>
      </c>
      <c r="K1" t="s">
        <v>2686</v>
      </c>
      <c r="L1" t="s">
        <v>2686</v>
      </c>
      <c r="M1" t="s">
        <v>2686</v>
      </c>
      <c r="N1" t="s">
        <v>2686</v>
      </c>
      <c r="O1" t="s">
        <v>2686</v>
      </c>
    </row>
    <row r="2" spans="1:15" x14ac:dyDescent="0.25">
      <c r="A2" t="s">
        <v>2686</v>
      </c>
      <c r="B2" t="s">
        <v>2626</v>
      </c>
      <c r="C2" t="s">
        <v>2645</v>
      </c>
      <c r="D2" t="s">
        <v>2646</v>
      </c>
      <c r="F2" t="s">
        <v>2647</v>
      </c>
      <c r="J2" t="s">
        <v>2648</v>
      </c>
      <c r="N2" t="s">
        <v>2649</v>
      </c>
    </row>
    <row r="3" spans="1:15" x14ac:dyDescent="0.25">
      <c r="A3" t="s">
        <v>2686</v>
      </c>
      <c r="F3" t="s">
        <v>2650</v>
      </c>
      <c r="G3" t="s">
        <v>2651</v>
      </c>
      <c r="H3" t="s">
        <v>2652</v>
      </c>
      <c r="J3" t="s">
        <v>2650</v>
      </c>
      <c r="K3" t="s">
        <v>2651</v>
      </c>
      <c r="L3" t="s">
        <v>2652</v>
      </c>
    </row>
    <row r="4" spans="1:15" x14ac:dyDescent="0.25">
      <c r="A4" t="s">
        <v>2686</v>
      </c>
      <c r="C4" t="s">
        <v>2653</v>
      </c>
      <c r="F4">
        <v>0</v>
      </c>
      <c r="G4">
        <v>0</v>
      </c>
      <c r="H4">
        <v>0</v>
      </c>
      <c r="J4">
        <v>0</v>
      </c>
      <c r="K4">
        <v>0</v>
      </c>
      <c r="L4">
        <v>0</v>
      </c>
      <c r="N4">
        <v>0</v>
      </c>
    </row>
    <row r="5" spans="1:15" x14ac:dyDescent="0.25">
      <c r="A5" t="s">
        <v>2686</v>
      </c>
      <c r="C5">
        <v>1</v>
      </c>
      <c r="D5" t="s">
        <v>2654</v>
      </c>
      <c r="F5">
        <v>0</v>
      </c>
      <c r="G5">
        <v>0</v>
      </c>
      <c r="H5">
        <v>0</v>
      </c>
      <c r="J5">
        <v>0</v>
      </c>
      <c r="K5">
        <v>0</v>
      </c>
      <c r="L5">
        <v>0</v>
      </c>
      <c r="N5">
        <v>0</v>
      </c>
    </row>
    <row r="6" spans="1:15" x14ac:dyDescent="0.25">
      <c r="A6" t="s">
        <v>2686</v>
      </c>
      <c r="C6">
        <v>2</v>
      </c>
      <c r="D6" t="s">
        <v>2655</v>
      </c>
      <c r="F6">
        <v>0</v>
      </c>
      <c r="G6">
        <v>0</v>
      </c>
      <c r="H6">
        <v>0</v>
      </c>
      <c r="J6">
        <v>0</v>
      </c>
      <c r="K6">
        <v>0</v>
      </c>
      <c r="L6">
        <v>0</v>
      </c>
      <c r="N6">
        <v>0</v>
      </c>
    </row>
    <row r="7" spans="1:15" x14ac:dyDescent="0.25">
      <c r="A7" t="s">
        <v>2686</v>
      </c>
      <c r="C7" t="s">
        <v>2656</v>
      </c>
      <c r="F7">
        <v>22727969</v>
      </c>
      <c r="G7">
        <v>9505464</v>
      </c>
      <c r="H7">
        <v>32233433</v>
      </c>
      <c r="J7">
        <v>32501813</v>
      </c>
      <c r="K7">
        <v>0</v>
      </c>
      <c r="L7">
        <v>32501813</v>
      </c>
      <c r="N7">
        <v>-268380</v>
      </c>
    </row>
    <row r="8" spans="1:15" x14ac:dyDescent="0.25">
      <c r="A8" t="s">
        <v>2686</v>
      </c>
      <c r="D8" t="s">
        <v>2657</v>
      </c>
      <c r="F8">
        <v>0</v>
      </c>
      <c r="G8">
        <v>0</v>
      </c>
      <c r="H8">
        <v>0</v>
      </c>
      <c r="J8">
        <v>0</v>
      </c>
      <c r="K8">
        <v>0</v>
      </c>
      <c r="L8">
        <v>0</v>
      </c>
      <c r="N8">
        <v>0</v>
      </c>
    </row>
    <row r="9" spans="1:15" x14ac:dyDescent="0.25">
      <c r="A9" t="s">
        <v>2686</v>
      </c>
      <c r="C9">
        <v>3</v>
      </c>
      <c r="D9" t="s">
        <v>2574</v>
      </c>
      <c r="F9">
        <v>0</v>
      </c>
      <c r="G9">
        <v>0</v>
      </c>
      <c r="H9">
        <v>0</v>
      </c>
      <c r="J9">
        <v>0</v>
      </c>
      <c r="K9">
        <v>0</v>
      </c>
      <c r="L9">
        <v>0</v>
      </c>
      <c r="N9">
        <v>0</v>
      </c>
    </row>
    <row r="10" spans="1:15" x14ac:dyDescent="0.25">
      <c r="A10" t="s">
        <v>2686</v>
      </c>
      <c r="C10">
        <v>4</v>
      </c>
      <c r="D10" t="s">
        <v>2551</v>
      </c>
      <c r="F10">
        <v>0</v>
      </c>
      <c r="G10">
        <v>0</v>
      </c>
      <c r="H10">
        <v>0</v>
      </c>
      <c r="J10">
        <v>0</v>
      </c>
      <c r="K10">
        <v>0</v>
      </c>
      <c r="L10">
        <v>0</v>
      </c>
      <c r="N10">
        <v>0</v>
      </c>
    </row>
    <row r="11" spans="1:15" x14ac:dyDescent="0.25">
      <c r="A11" t="s">
        <v>2686</v>
      </c>
      <c r="C11">
        <v>5</v>
      </c>
      <c r="D11" t="s">
        <v>2565</v>
      </c>
      <c r="F11">
        <v>0</v>
      </c>
      <c r="G11">
        <v>0</v>
      </c>
      <c r="H11">
        <v>0</v>
      </c>
      <c r="J11">
        <v>0</v>
      </c>
      <c r="K11">
        <v>0</v>
      </c>
      <c r="L11">
        <v>0</v>
      </c>
      <c r="N11">
        <v>0</v>
      </c>
    </row>
    <row r="12" spans="1:15" x14ac:dyDescent="0.25">
      <c r="A12" t="s">
        <v>2686</v>
      </c>
      <c r="C12">
        <v>6</v>
      </c>
      <c r="D12" t="s">
        <v>2658</v>
      </c>
      <c r="F12">
        <v>0</v>
      </c>
      <c r="G12">
        <v>0</v>
      </c>
      <c r="H12">
        <v>0</v>
      </c>
      <c r="J12">
        <v>0</v>
      </c>
      <c r="K12">
        <v>0</v>
      </c>
      <c r="L12">
        <v>0</v>
      </c>
      <c r="N12">
        <v>0</v>
      </c>
    </row>
    <row r="13" spans="1:15" x14ac:dyDescent="0.25">
      <c r="A13" t="s">
        <v>2686</v>
      </c>
      <c r="C13">
        <v>7</v>
      </c>
      <c r="D13" t="s">
        <v>2576</v>
      </c>
      <c r="F13">
        <v>0</v>
      </c>
      <c r="G13">
        <v>0</v>
      </c>
      <c r="H13">
        <v>0</v>
      </c>
      <c r="J13">
        <v>0</v>
      </c>
      <c r="K13">
        <v>0</v>
      </c>
      <c r="L13">
        <v>0</v>
      </c>
      <c r="N13">
        <v>0</v>
      </c>
    </row>
    <row r="14" spans="1:15" x14ac:dyDescent="0.25">
      <c r="A14" t="s">
        <v>2686</v>
      </c>
      <c r="D14" t="s">
        <v>2659</v>
      </c>
      <c r="F14">
        <v>0</v>
      </c>
      <c r="G14">
        <v>0</v>
      </c>
      <c r="H14">
        <v>0</v>
      </c>
      <c r="J14">
        <v>0</v>
      </c>
      <c r="K14">
        <v>0</v>
      </c>
      <c r="L14">
        <v>0</v>
      </c>
      <c r="N14">
        <v>0</v>
      </c>
    </row>
    <row r="15" spans="1:15" x14ac:dyDescent="0.25">
      <c r="A15" t="s">
        <v>2686</v>
      </c>
      <c r="C15">
        <v>8</v>
      </c>
      <c r="D15" t="s">
        <v>2660</v>
      </c>
      <c r="F15">
        <v>0</v>
      </c>
      <c r="G15">
        <v>0</v>
      </c>
      <c r="H15">
        <v>0</v>
      </c>
      <c r="J15">
        <v>0</v>
      </c>
      <c r="K15">
        <v>0</v>
      </c>
      <c r="L15">
        <v>0</v>
      </c>
      <c r="N15">
        <v>0</v>
      </c>
    </row>
    <row r="16" spans="1:15" x14ac:dyDescent="0.25">
      <c r="A16" t="s">
        <v>2686</v>
      </c>
      <c r="C16">
        <v>9</v>
      </c>
      <c r="D16" t="s">
        <v>2548</v>
      </c>
      <c r="F16">
        <v>0</v>
      </c>
      <c r="G16">
        <v>0</v>
      </c>
      <c r="H16">
        <v>0</v>
      </c>
      <c r="J16">
        <v>0</v>
      </c>
      <c r="K16">
        <v>0</v>
      </c>
      <c r="L16">
        <v>0</v>
      </c>
      <c r="N16">
        <v>0</v>
      </c>
    </row>
    <row r="17" spans="1:14" x14ac:dyDescent="0.25">
      <c r="A17" t="s">
        <v>2686</v>
      </c>
      <c r="C17">
        <v>10</v>
      </c>
      <c r="D17" t="s">
        <v>2550</v>
      </c>
      <c r="F17">
        <v>0</v>
      </c>
      <c r="G17">
        <v>0</v>
      </c>
      <c r="H17">
        <v>0</v>
      </c>
      <c r="J17">
        <v>0</v>
      </c>
      <c r="K17">
        <v>0</v>
      </c>
      <c r="L17">
        <v>0</v>
      </c>
      <c r="N17">
        <v>0</v>
      </c>
    </row>
    <row r="18" spans="1:14" x14ac:dyDescent="0.25">
      <c r="A18" t="s">
        <v>2686</v>
      </c>
      <c r="C18">
        <v>11</v>
      </c>
      <c r="D18" t="s">
        <v>2581</v>
      </c>
      <c r="F18">
        <v>0</v>
      </c>
      <c r="G18">
        <v>0</v>
      </c>
      <c r="H18">
        <v>0</v>
      </c>
      <c r="J18">
        <v>0</v>
      </c>
      <c r="K18">
        <v>0</v>
      </c>
      <c r="L18">
        <v>0</v>
      </c>
      <c r="N18">
        <v>0</v>
      </c>
    </row>
    <row r="19" spans="1:14" x14ac:dyDescent="0.25">
      <c r="A19" t="s">
        <v>2686</v>
      </c>
      <c r="C19">
        <v>12</v>
      </c>
      <c r="D19" t="s">
        <v>2569</v>
      </c>
      <c r="F19">
        <v>0</v>
      </c>
      <c r="G19">
        <v>0</v>
      </c>
      <c r="H19">
        <v>0</v>
      </c>
      <c r="J19">
        <v>0</v>
      </c>
      <c r="K19">
        <v>0</v>
      </c>
      <c r="L19">
        <v>0</v>
      </c>
      <c r="N19">
        <v>0</v>
      </c>
    </row>
    <row r="20" spans="1:14" x14ac:dyDescent="0.25">
      <c r="A20" t="s">
        <v>2686</v>
      </c>
      <c r="C20">
        <v>13</v>
      </c>
      <c r="D20" t="s">
        <v>2661</v>
      </c>
      <c r="F20">
        <v>0</v>
      </c>
      <c r="G20">
        <v>0</v>
      </c>
      <c r="H20">
        <v>0</v>
      </c>
      <c r="J20">
        <v>0</v>
      </c>
      <c r="K20">
        <v>0</v>
      </c>
      <c r="L20">
        <v>0</v>
      </c>
      <c r="N20">
        <v>0</v>
      </c>
    </row>
    <row r="21" spans="1:14" x14ac:dyDescent="0.25">
      <c r="A21" t="s">
        <v>2686</v>
      </c>
      <c r="C21">
        <v>14</v>
      </c>
      <c r="D21" t="s">
        <v>2662</v>
      </c>
      <c r="F21">
        <v>0</v>
      </c>
      <c r="G21">
        <v>0</v>
      </c>
      <c r="H21">
        <v>0</v>
      </c>
      <c r="J21">
        <v>0</v>
      </c>
      <c r="K21">
        <v>0</v>
      </c>
      <c r="L21">
        <v>0</v>
      </c>
      <c r="N21">
        <v>0</v>
      </c>
    </row>
    <row r="22" spans="1:14" x14ac:dyDescent="0.25">
      <c r="A22" t="s">
        <v>2686</v>
      </c>
      <c r="C22">
        <v>15</v>
      </c>
      <c r="D22" t="s">
        <v>2663</v>
      </c>
      <c r="F22">
        <v>0</v>
      </c>
      <c r="G22">
        <v>0</v>
      </c>
      <c r="H22">
        <v>0</v>
      </c>
      <c r="J22">
        <v>0</v>
      </c>
      <c r="K22">
        <v>0</v>
      </c>
      <c r="L22">
        <v>0</v>
      </c>
      <c r="N22">
        <v>0</v>
      </c>
    </row>
    <row r="23" spans="1:14" x14ac:dyDescent="0.25">
      <c r="A23" t="s">
        <v>2686</v>
      </c>
      <c r="D23" t="s">
        <v>2664</v>
      </c>
      <c r="F23">
        <v>0</v>
      </c>
      <c r="G23">
        <v>0</v>
      </c>
      <c r="H23">
        <v>0</v>
      </c>
      <c r="J23">
        <v>0</v>
      </c>
      <c r="K23">
        <v>0</v>
      </c>
      <c r="L23">
        <v>0</v>
      </c>
      <c r="N23">
        <v>0</v>
      </c>
    </row>
    <row r="24" spans="1:14" x14ac:dyDescent="0.25">
      <c r="A24" t="s">
        <v>2686</v>
      </c>
      <c r="C24">
        <v>16</v>
      </c>
      <c r="D24" t="s">
        <v>2581</v>
      </c>
      <c r="F24">
        <v>0</v>
      </c>
      <c r="G24">
        <v>0</v>
      </c>
      <c r="H24">
        <v>0</v>
      </c>
      <c r="J24">
        <v>0</v>
      </c>
      <c r="K24">
        <v>0</v>
      </c>
      <c r="L24">
        <v>0</v>
      </c>
      <c r="N24">
        <v>0</v>
      </c>
    </row>
    <row r="25" spans="1:14" x14ac:dyDescent="0.25">
      <c r="A25" t="s">
        <v>2686</v>
      </c>
      <c r="C25">
        <v>17</v>
      </c>
      <c r="D25" t="s">
        <v>2570</v>
      </c>
      <c r="F25">
        <v>0</v>
      </c>
      <c r="G25">
        <v>0</v>
      </c>
      <c r="H25">
        <v>0</v>
      </c>
      <c r="J25">
        <v>0</v>
      </c>
      <c r="K25">
        <v>0</v>
      </c>
      <c r="L25">
        <v>0</v>
      </c>
      <c r="N25">
        <v>0</v>
      </c>
    </row>
    <row r="26" spans="1:14" x14ac:dyDescent="0.25">
      <c r="A26" t="s">
        <v>2686</v>
      </c>
      <c r="C26">
        <v>18</v>
      </c>
      <c r="D26" t="s">
        <v>2665</v>
      </c>
      <c r="F26">
        <v>0</v>
      </c>
      <c r="G26">
        <v>0</v>
      </c>
      <c r="H26">
        <v>0</v>
      </c>
      <c r="J26">
        <v>0</v>
      </c>
      <c r="K26">
        <v>0</v>
      </c>
      <c r="L26">
        <v>0</v>
      </c>
      <c r="N26">
        <v>0</v>
      </c>
    </row>
    <row r="27" spans="1:14" x14ac:dyDescent="0.25">
      <c r="A27" t="s">
        <v>2686</v>
      </c>
      <c r="C27">
        <v>19</v>
      </c>
      <c r="D27" t="s">
        <v>2666</v>
      </c>
      <c r="F27">
        <v>0</v>
      </c>
      <c r="G27">
        <v>0</v>
      </c>
      <c r="H27">
        <v>0</v>
      </c>
      <c r="J27">
        <v>0</v>
      </c>
      <c r="K27">
        <v>0</v>
      </c>
      <c r="L27">
        <v>0</v>
      </c>
      <c r="N27">
        <v>0</v>
      </c>
    </row>
    <row r="28" spans="1:14" x14ac:dyDescent="0.25">
      <c r="A28" t="s">
        <v>2686</v>
      </c>
      <c r="C28">
        <v>20</v>
      </c>
      <c r="D28" t="s">
        <v>2667</v>
      </c>
      <c r="F28">
        <v>0</v>
      </c>
      <c r="G28">
        <v>0</v>
      </c>
      <c r="H28">
        <v>0</v>
      </c>
      <c r="J28">
        <v>0</v>
      </c>
      <c r="K28">
        <v>0</v>
      </c>
      <c r="L28">
        <v>0</v>
      </c>
      <c r="N28">
        <v>0</v>
      </c>
    </row>
    <row r="29" spans="1:14" x14ac:dyDescent="0.25">
      <c r="A29" t="s">
        <v>2686</v>
      </c>
      <c r="C29">
        <v>21</v>
      </c>
      <c r="D29" t="s">
        <v>2668</v>
      </c>
      <c r="F29">
        <v>0</v>
      </c>
      <c r="G29">
        <v>0</v>
      </c>
      <c r="H29">
        <v>0</v>
      </c>
      <c r="J29">
        <v>0</v>
      </c>
      <c r="K29">
        <v>0</v>
      </c>
      <c r="L29">
        <v>0</v>
      </c>
      <c r="N29">
        <v>0</v>
      </c>
    </row>
    <row r="30" spans="1:14" x14ac:dyDescent="0.25">
      <c r="A30" t="s">
        <v>2686</v>
      </c>
      <c r="C30">
        <v>22</v>
      </c>
      <c r="D30" t="s">
        <v>2669</v>
      </c>
      <c r="F30">
        <v>0</v>
      </c>
      <c r="G30">
        <v>0</v>
      </c>
      <c r="H30">
        <v>0</v>
      </c>
      <c r="J30">
        <v>0</v>
      </c>
      <c r="K30">
        <v>0</v>
      </c>
      <c r="L30">
        <v>0</v>
      </c>
      <c r="N30">
        <v>0</v>
      </c>
    </row>
    <row r="31" spans="1:14" x14ac:dyDescent="0.25">
      <c r="A31" t="s">
        <v>2686</v>
      </c>
      <c r="C31">
        <v>23</v>
      </c>
      <c r="D31" t="s">
        <v>2670</v>
      </c>
      <c r="F31">
        <v>0</v>
      </c>
      <c r="G31">
        <v>0</v>
      </c>
      <c r="H31">
        <v>0</v>
      </c>
      <c r="J31">
        <v>0</v>
      </c>
      <c r="K31">
        <v>0</v>
      </c>
      <c r="L31">
        <v>0</v>
      </c>
      <c r="N31">
        <v>0</v>
      </c>
    </row>
    <row r="32" spans="1:14" x14ac:dyDescent="0.25">
      <c r="A32" t="s">
        <v>2686</v>
      </c>
      <c r="C32">
        <v>24</v>
      </c>
      <c r="D32" t="s">
        <v>2556</v>
      </c>
      <c r="F32">
        <v>0</v>
      </c>
      <c r="G32">
        <v>0</v>
      </c>
      <c r="H32">
        <v>0</v>
      </c>
      <c r="J32">
        <v>0</v>
      </c>
      <c r="K32">
        <v>0</v>
      </c>
      <c r="L32">
        <v>0</v>
      </c>
      <c r="N32">
        <v>0</v>
      </c>
    </row>
    <row r="33" spans="1:14" x14ac:dyDescent="0.25">
      <c r="A33" t="s">
        <v>2686</v>
      </c>
      <c r="C33">
        <v>25</v>
      </c>
      <c r="D33" t="s">
        <v>2557</v>
      </c>
      <c r="F33">
        <v>0</v>
      </c>
      <c r="G33">
        <v>0</v>
      </c>
      <c r="H33">
        <v>0</v>
      </c>
      <c r="J33">
        <v>0</v>
      </c>
      <c r="K33">
        <v>0</v>
      </c>
      <c r="L33">
        <v>0</v>
      </c>
      <c r="N33">
        <v>0</v>
      </c>
    </row>
    <row r="34" spans="1:14" x14ac:dyDescent="0.25">
      <c r="A34" t="s">
        <v>2686</v>
      </c>
      <c r="D34" t="s">
        <v>2671</v>
      </c>
      <c r="F34">
        <v>19821592</v>
      </c>
      <c r="G34">
        <v>5599482</v>
      </c>
      <c r="H34">
        <v>25421074</v>
      </c>
      <c r="J34">
        <v>25421074</v>
      </c>
      <c r="K34">
        <v>0</v>
      </c>
      <c r="L34">
        <v>25421074</v>
      </c>
      <c r="N34">
        <v>0</v>
      </c>
    </row>
    <row r="35" spans="1:14" x14ac:dyDescent="0.25">
      <c r="A35" t="s">
        <v>2686</v>
      </c>
      <c r="C35">
        <v>26</v>
      </c>
      <c r="D35" t="s">
        <v>2589</v>
      </c>
      <c r="F35">
        <v>0</v>
      </c>
      <c r="G35">
        <v>0</v>
      </c>
      <c r="H35">
        <v>0</v>
      </c>
      <c r="J35">
        <v>0</v>
      </c>
      <c r="K35">
        <v>0</v>
      </c>
      <c r="L35">
        <v>0</v>
      </c>
      <c r="N35">
        <v>0</v>
      </c>
    </row>
    <row r="36" spans="1:14" x14ac:dyDescent="0.25">
      <c r="A36" t="s">
        <v>2686</v>
      </c>
      <c r="C36">
        <v>27</v>
      </c>
      <c r="D36" t="s">
        <v>2580</v>
      </c>
      <c r="F36">
        <v>19644229</v>
      </c>
      <c r="G36">
        <v>4986297</v>
      </c>
      <c r="H36">
        <v>24630526</v>
      </c>
      <c r="J36">
        <v>24630526</v>
      </c>
      <c r="K36">
        <v>0</v>
      </c>
      <c r="L36">
        <v>24630526</v>
      </c>
      <c r="N36">
        <v>0</v>
      </c>
    </row>
    <row r="37" spans="1:14" x14ac:dyDescent="0.25">
      <c r="A37" t="s">
        <v>2686</v>
      </c>
      <c r="C37">
        <v>28</v>
      </c>
      <c r="D37" t="s">
        <v>2577</v>
      </c>
      <c r="F37">
        <v>0</v>
      </c>
      <c r="G37">
        <v>0</v>
      </c>
      <c r="H37">
        <v>0</v>
      </c>
      <c r="J37">
        <v>0</v>
      </c>
      <c r="K37">
        <v>0</v>
      </c>
      <c r="L37">
        <v>0</v>
      </c>
      <c r="N37">
        <v>0</v>
      </c>
    </row>
    <row r="38" spans="1:14" x14ac:dyDescent="0.25">
      <c r="A38" t="s">
        <v>2686</v>
      </c>
      <c r="C38" t="s">
        <v>2672</v>
      </c>
      <c r="D38" t="s">
        <v>2567</v>
      </c>
      <c r="F38">
        <v>0</v>
      </c>
      <c r="G38">
        <v>0</v>
      </c>
      <c r="H38">
        <v>0</v>
      </c>
      <c r="J38">
        <v>0</v>
      </c>
      <c r="K38">
        <v>0</v>
      </c>
      <c r="L38">
        <v>0</v>
      </c>
      <c r="N38">
        <v>0</v>
      </c>
    </row>
    <row r="39" spans="1:14" x14ac:dyDescent="0.25">
      <c r="A39" t="s">
        <v>2686</v>
      </c>
      <c r="C39" t="s">
        <v>2673</v>
      </c>
      <c r="D39" t="s">
        <v>2568</v>
      </c>
      <c r="F39">
        <v>0</v>
      </c>
      <c r="G39">
        <v>542274</v>
      </c>
      <c r="H39">
        <v>542274</v>
      </c>
      <c r="J39">
        <v>542274</v>
      </c>
      <c r="K39">
        <v>0</v>
      </c>
      <c r="L39">
        <v>542274</v>
      </c>
      <c r="N39">
        <v>0</v>
      </c>
    </row>
    <row r="40" spans="1:14" x14ac:dyDescent="0.25">
      <c r="A40" t="s">
        <v>2686</v>
      </c>
      <c r="C40">
        <v>30</v>
      </c>
      <c r="D40" t="s">
        <v>2579</v>
      </c>
      <c r="F40">
        <v>0</v>
      </c>
      <c r="G40">
        <v>0</v>
      </c>
      <c r="H40">
        <v>0</v>
      </c>
      <c r="J40">
        <v>0</v>
      </c>
      <c r="K40">
        <v>0</v>
      </c>
      <c r="L40">
        <v>0</v>
      </c>
      <c r="N40">
        <v>0</v>
      </c>
    </row>
    <row r="41" spans="1:14" x14ac:dyDescent="0.25">
      <c r="A41" t="s">
        <v>2686</v>
      </c>
      <c r="C41">
        <v>31</v>
      </c>
      <c r="D41" t="s">
        <v>2558</v>
      </c>
      <c r="F41">
        <v>0</v>
      </c>
      <c r="G41">
        <v>0</v>
      </c>
      <c r="H41">
        <v>0</v>
      </c>
      <c r="J41">
        <v>0</v>
      </c>
      <c r="K41">
        <v>0</v>
      </c>
      <c r="L41">
        <v>0</v>
      </c>
      <c r="N41">
        <v>0</v>
      </c>
    </row>
    <row r="42" spans="1:14" x14ac:dyDescent="0.25">
      <c r="A42" t="s">
        <v>2686</v>
      </c>
      <c r="C42">
        <v>32</v>
      </c>
      <c r="D42" t="s">
        <v>2578</v>
      </c>
      <c r="F42">
        <v>177363</v>
      </c>
      <c r="G42">
        <v>70911</v>
      </c>
      <c r="H42">
        <v>248274</v>
      </c>
      <c r="J42">
        <v>248274</v>
      </c>
      <c r="K42">
        <v>0</v>
      </c>
      <c r="L42">
        <v>248274</v>
      </c>
      <c r="N42">
        <v>0</v>
      </c>
    </row>
    <row r="43" spans="1:14" x14ac:dyDescent="0.25">
      <c r="A43" t="s">
        <v>2686</v>
      </c>
      <c r="C43">
        <v>33</v>
      </c>
      <c r="D43" t="s">
        <v>2588</v>
      </c>
      <c r="F43">
        <v>0</v>
      </c>
      <c r="G43">
        <v>0</v>
      </c>
      <c r="H43">
        <v>0</v>
      </c>
      <c r="J43">
        <v>0</v>
      </c>
      <c r="K43">
        <v>0</v>
      </c>
      <c r="L43">
        <v>0</v>
      </c>
      <c r="N43">
        <v>0</v>
      </c>
    </row>
    <row r="44" spans="1:14" x14ac:dyDescent="0.25">
      <c r="A44" t="s">
        <v>2686</v>
      </c>
      <c r="C44">
        <v>34</v>
      </c>
      <c r="D44" t="s">
        <v>2674</v>
      </c>
      <c r="F44">
        <v>0</v>
      </c>
      <c r="G44">
        <v>0</v>
      </c>
      <c r="H44">
        <v>0</v>
      </c>
      <c r="J44">
        <v>0</v>
      </c>
      <c r="K44">
        <v>0</v>
      </c>
      <c r="L44">
        <v>0</v>
      </c>
      <c r="N44">
        <v>0</v>
      </c>
    </row>
    <row r="45" spans="1:14" x14ac:dyDescent="0.25">
      <c r="A45" t="s">
        <v>2686</v>
      </c>
      <c r="C45">
        <v>35</v>
      </c>
      <c r="D45" t="s">
        <v>2675</v>
      </c>
      <c r="F45">
        <v>0</v>
      </c>
      <c r="G45">
        <v>0</v>
      </c>
      <c r="H45">
        <v>0</v>
      </c>
      <c r="J45">
        <v>0</v>
      </c>
      <c r="K45">
        <v>0</v>
      </c>
      <c r="L45">
        <v>0</v>
      </c>
      <c r="N45">
        <v>0</v>
      </c>
    </row>
    <row r="46" spans="1:14" x14ac:dyDescent="0.25">
      <c r="A46" t="s">
        <v>2686</v>
      </c>
      <c r="C46">
        <v>36</v>
      </c>
      <c r="D46" t="s">
        <v>2676</v>
      </c>
      <c r="F46">
        <v>0</v>
      </c>
      <c r="G46">
        <v>0</v>
      </c>
      <c r="H46">
        <v>0</v>
      </c>
      <c r="J46">
        <v>0</v>
      </c>
      <c r="K46">
        <v>0</v>
      </c>
      <c r="L46">
        <v>0</v>
      </c>
      <c r="N46">
        <v>0</v>
      </c>
    </row>
    <row r="47" spans="1:14" x14ac:dyDescent="0.25">
      <c r="A47" t="s">
        <v>2686</v>
      </c>
      <c r="C47">
        <v>37</v>
      </c>
      <c r="D47" t="s">
        <v>2566</v>
      </c>
      <c r="F47">
        <v>0</v>
      </c>
      <c r="G47">
        <v>0</v>
      </c>
      <c r="H47">
        <v>0</v>
      </c>
      <c r="J47">
        <v>0</v>
      </c>
      <c r="K47">
        <v>0</v>
      </c>
      <c r="L47">
        <v>0</v>
      </c>
      <c r="N47">
        <v>0</v>
      </c>
    </row>
    <row r="48" spans="1:14" x14ac:dyDescent="0.25">
      <c r="A48" t="s">
        <v>2686</v>
      </c>
      <c r="C48">
        <v>38</v>
      </c>
      <c r="D48" t="s">
        <v>2584</v>
      </c>
      <c r="F48">
        <v>0</v>
      </c>
      <c r="G48">
        <v>0</v>
      </c>
      <c r="H48">
        <v>0</v>
      </c>
      <c r="J48">
        <v>0</v>
      </c>
      <c r="K48">
        <v>0</v>
      </c>
      <c r="L48">
        <v>0</v>
      </c>
      <c r="N48">
        <v>0</v>
      </c>
    </row>
    <row r="49" spans="1:14" x14ac:dyDescent="0.25">
      <c r="A49" t="s">
        <v>2686</v>
      </c>
      <c r="C49">
        <v>39</v>
      </c>
      <c r="D49" t="s">
        <v>2677</v>
      </c>
      <c r="F49">
        <v>0</v>
      </c>
      <c r="G49">
        <v>0</v>
      </c>
      <c r="H49">
        <v>0</v>
      </c>
      <c r="J49">
        <v>0</v>
      </c>
      <c r="K49">
        <v>0</v>
      </c>
      <c r="L49">
        <v>0</v>
      </c>
      <c r="N49">
        <v>0</v>
      </c>
    </row>
    <row r="50" spans="1:14" x14ac:dyDescent="0.25">
      <c r="A50" t="s">
        <v>2686</v>
      </c>
      <c r="D50" t="s">
        <v>2678</v>
      </c>
      <c r="F50">
        <v>0</v>
      </c>
      <c r="G50">
        <v>0</v>
      </c>
      <c r="H50">
        <v>0</v>
      </c>
      <c r="J50">
        <v>268380</v>
      </c>
      <c r="K50">
        <v>0</v>
      </c>
      <c r="L50">
        <v>268380</v>
      </c>
      <c r="N50">
        <v>-268380</v>
      </c>
    </row>
    <row r="51" spans="1:14" x14ac:dyDescent="0.25">
      <c r="A51" t="s">
        <v>2686</v>
      </c>
      <c r="C51">
        <v>40</v>
      </c>
      <c r="D51" t="s">
        <v>2587</v>
      </c>
      <c r="F51">
        <v>0</v>
      </c>
      <c r="G51">
        <v>0</v>
      </c>
      <c r="H51">
        <v>0</v>
      </c>
      <c r="J51">
        <v>0</v>
      </c>
      <c r="K51">
        <v>0</v>
      </c>
      <c r="L51">
        <v>0</v>
      </c>
      <c r="N51">
        <v>0</v>
      </c>
    </row>
    <row r="52" spans="1:14" x14ac:dyDescent="0.25">
      <c r="A52" t="s">
        <v>2686</v>
      </c>
      <c r="C52">
        <v>41</v>
      </c>
      <c r="D52" t="s">
        <v>2572</v>
      </c>
      <c r="F52">
        <v>0</v>
      </c>
      <c r="G52">
        <v>0</v>
      </c>
      <c r="H52">
        <v>0</v>
      </c>
      <c r="J52">
        <v>0</v>
      </c>
      <c r="K52">
        <v>0</v>
      </c>
      <c r="L52">
        <v>0</v>
      </c>
      <c r="N52">
        <v>0</v>
      </c>
    </row>
    <row r="53" spans="1:14" x14ac:dyDescent="0.25">
      <c r="A53" t="s">
        <v>2686</v>
      </c>
      <c r="C53">
        <v>42</v>
      </c>
      <c r="D53" t="s">
        <v>2575</v>
      </c>
      <c r="F53">
        <v>0</v>
      </c>
      <c r="G53">
        <v>0</v>
      </c>
      <c r="H53">
        <v>0</v>
      </c>
      <c r="J53">
        <v>0</v>
      </c>
      <c r="K53">
        <v>0</v>
      </c>
      <c r="L53">
        <v>0</v>
      </c>
      <c r="N53">
        <v>0</v>
      </c>
    </row>
    <row r="54" spans="1:14" x14ac:dyDescent="0.25">
      <c r="A54" t="s">
        <v>2686</v>
      </c>
      <c r="C54">
        <v>43</v>
      </c>
      <c r="D54" t="s">
        <v>2564</v>
      </c>
      <c r="F54">
        <v>0</v>
      </c>
      <c r="G54">
        <v>0</v>
      </c>
      <c r="H54">
        <v>0</v>
      </c>
      <c r="J54">
        <v>0</v>
      </c>
      <c r="K54">
        <v>0</v>
      </c>
      <c r="L54">
        <v>0</v>
      </c>
      <c r="N54">
        <v>0</v>
      </c>
    </row>
    <row r="55" spans="1:14" x14ac:dyDescent="0.25">
      <c r="A55" t="s">
        <v>2686</v>
      </c>
      <c r="C55">
        <v>44</v>
      </c>
      <c r="D55" t="s">
        <v>2571</v>
      </c>
      <c r="F55">
        <v>0</v>
      </c>
      <c r="G55">
        <v>0</v>
      </c>
      <c r="H55">
        <v>0</v>
      </c>
      <c r="J55">
        <v>0</v>
      </c>
      <c r="K55">
        <v>0</v>
      </c>
      <c r="L55">
        <v>0</v>
      </c>
      <c r="N55">
        <v>0</v>
      </c>
    </row>
    <row r="56" spans="1:14" x14ac:dyDescent="0.25">
      <c r="A56" t="s">
        <v>2686</v>
      </c>
      <c r="C56">
        <v>45</v>
      </c>
      <c r="D56" t="s">
        <v>2573</v>
      </c>
      <c r="F56">
        <v>0</v>
      </c>
      <c r="G56">
        <v>0</v>
      </c>
      <c r="H56">
        <v>0</v>
      </c>
      <c r="J56">
        <v>268380</v>
      </c>
      <c r="K56">
        <v>0</v>
      </c>
      <c r="L56">
        <v>268380</v>
      </c>
      <c r="N56">
        <v>-268380</v>
      </c>
    </row>
    <row r="57" spans="1:14" x14ac:dyDescent="0.25">
      <c r="A57" t="s">
        <v>2686</v>
      </c>
      <c r="C57">
        <v>46</v>
      </c>
      <c r="D57" t="s">
        <v>2583</v>
      </c>
      <c r="F57">
        <v>0</v>
      </c>
      <c r="G57">
        <v>0</v>
      </c>
      <c r="H57">
        <v>0</v>
      </c>
      <c r="J57">
        <v>0</v>
      </c>
      <c r="K57">
        <v>0</v>
      </c>
      <c r="L57">
        <v>0</v>
      </c>
      <c r="N57">
        <v>0</v>
      </c>
    </row>
    <row r="58" spans="1:14" x14ac:dyDescent="0.25">
      <c r="A58" t="s">
        <v>2686</v>
      </c>
      <c r="C58">
        <v>47</v>
      </c>
      <c r="D58" t="s">
        <v>2546</v>
      </c>
      <c r="F58">
        <v>0</v>
      </c>
      <c r="G58">
        <v>0</v>
      </c>
      <c r="H58">
        <v>0</v>
      </c>
      <c r="J58">
        <v>0</v>
      </c>
      <c r="K58">
        <v>0</v>
      </c>
      <c r="L58">
        <v>0</v>
      </c>
      <c r="N58">
        <v>0</v>
      </c>
    </row>
    <row r="59" spans="1:14" x14ac:dyDescent="0.25">
      <c r="A59" t="s">
        <v>2686</v>
      </c>
      <c r="D59" t="s">
        <v>2679</v>
      </c>
      <c r="F59">
        <v>0</v>
      </c>
      <c r="G59">
        <v>0</v>
      </c>
      <c r="H59">
        <v>0</v>
      </c>
      <c r="J59">
        <v>0</v>
      </c>
      <c r="K59">
        <v>0</v>
      </c>
      <c r="L59">
        <v>0</v>
      </c>
      <c r="N59">
        <v>0</v>
      </c>
    </row>
    <row r="60" spans="1:14" x14ac:dyDescent="0.25">
      <c r="A60" t="s">
        <v>2686</v>
      </c>
      <c r="C60">
        <v>48</v>
      </c>
      <c r="D60" t="s">
        <v>2585</v>
      </c>
      <c r="F60">
        <v>0</v>
      </c>
      <c r="G60">
        <v>0</v>
      </c>
      <c r="H60">
        <v>0</v>
      </c>
      <c r="J60">
        <v>0</v>
      </c>
      <c r="K60">
        <v>0</v>
      </c>
      <c r="L60">
        <v>0</v>
      </c>
      <c r="N60">
        <v>0</v>
      </c>
    </row>
    <row r="61" spans="1:14" x14ac:dyDescent="0.25">
      <c r="A61" t="s">
        <v>2686</v>
      </c>
      <c r="C61">
        <v>49</v>
      </c>
      <c r="D61" t="s">
        <v>2680</v>
      </c>
      <c r="F61">
        <v>0</v>
      </c>
      <c r="G61">
        <v>0</v>
      </c>
      <c r="H61">
        <v>0</v>
      </c>
      <c r="J61">
        <v>0</v>
      </c>
      <c r="K61">
        <v>0</v>
      </c>
      <c r="L61">
        <v>0</v>
      </c>
      <c r="N61">
        <v>0</v>
      </c>
    </row>
    <row r="62" spans="1:14" x14ac:dyDescent="0.25">
      <c r="A62" t="s">
        <v>2686</v>
      </c>
      <c r="C62">
        <v>50</v>
      </c>
      <c r="D62" t="s">
        <v>2681</v>
      </c>
      <c r="F62">
        <v>0</v>
      </c>
      <c r="G62">
        <v>0</v>
      </c>
      <c r="H62">
        <v>0</v>
      </c>
      <c r="J62">
        <v>0</v>
      </c>
      <c r="K62">
        <v>0</v>
      </c>
      <c r="L62">
        <v>0</v>
      </c>
      <c r="N62">
        <v>0</v>
      </c>
    </row>
    <row r="63" spans="1:14" x14ac:dyDescent="0.25">
      <c r="A63" t="s">
        <v>2686</v>
      </c>
      <c r="D63" t="s">
        <v>2682</v>
      </c>
      <c r="F63">
        <v>0</v>
      </c>
      <c r="G63">
        <v>0</v>
      </c>
      <c r="H63">
        <v>0</v>
      </c>
      <c r="J63">
        <v>0</v>
      </c>
      <c r="K63">
        <v>0</v>
      </c>
      <c r="L63">
        <v>0</v>
      </c>
      <c r="N63">
        <v>0</v>
      </c>
    </row>
    <row r="64" spans="1:14" x14ac:dyDescent="0.25">
      <c r="A64" t="s">
        <v>2686</v>
      </c>
      <c r="C64">
        <v>51</v>
      </c>
      <c r="D64" t="s">
        <v>2582</v>
      </c>
      <c r="F64">
        <v>0</v>
      </c>
      <c r="G64">
        <v>0</v>
      </c>
      <c r="H64">
        <v>0</v>
      </c>
      <c r="J64">
        <v>0</v>
      </c>
      <c r="K64">
        <v>0</v>
      </c>
      <c r="L64">
        <v>0</v>
      </c>
      <c r="N64">
        <v>0</v>
      </c>
    </row>
    <row r="65" spans="1:14" x14ac:dyDescent="0.25">
      <c r="A65" t="s">
        <v>2686</v>
      </c>
      <c r="C65">
        <v>52</v>
      </c>
      <c r="D65" t="s">
        <v>2681</v>
      </c>
      <c r="F65">
        <v>0</v>
      </c>
      <c r="G65">
        <v>0</v>
      </c>
      <c r="H65">
        <v>0</v>
      </c>
      <c r="J65">
        <v>0</v>
      </c>
      <c r="K65">
        <v>0</v>
      </c>
      <c r="L65">
        <v>0</v>
      </c>
      <c r="N65">
        <v>0</v>
      </c>
    </row>
    <row r="66" spans="1:14" x14ac:dyDescent="0.25">
      <c r="A66" t="s">
        <v>2686</v>
      </c>
      <c r="D66" t="s">
        <v>2683</v>
      </c>
      <c r="F66">
        <v>1013040</v>
      </c>
      <c r="G66">
        <v>0</v>
      </c>
      <c r="H66">
        <v>1013040</v>
      </c>
      <c r="J66">
        <v>1013040</v>
      </c>
      <c r="K66">
        <v>0</v>
      </c>
      <c r="L66">
        <v>1013040</v>
      </c>
      <c r="N66">
        <v>0</v>
      </c>
    </row>
    <row r="67" spans="1:14" x14ac:dyDescent="0.25">
      <c r="A67" t="s">
        <v>2686</v>
      </c>
      <c r="C67">
        <v>53</v>
      </c>
      <c r="D67" t="s">
        <v>2562</v>
      </c>
      <c r="F67">
        <v>1013040</v>
      </c>
      <c r="G67">
        <v>0</v>
      </c>
      <c r="H67">
        <v>1013040</v>
      </c>
      <c r="J67">
        <v>1013040</v>
      </c>
      <c r="K67">
        <v>0</v>
      </c>
      <c r="L67">
        <v>1013040</v>
      </c>
      <c r="N67">
        <v>0</v>
      </c>
    </row>
    <row r="68" spans="1:14" x14ac:dyDescent="0.25">
      <c r="A68" t="s">
        <v>2686</v>
      </c>
      <c r="D68" t="s">
        <v>2684</v>
      </c>
      <c r="F68">
        <v>1893337</v>
      </c>
      <c r="G68">
        <v>3905982</v>
      </c>
      <c r="H68">
        <v>5799319</v>
      </c>
      <c r="J68">
        <v>5799319</v>
      </c>
      <c r="K68">
        <v>0</v>
      </c>
      <c r="L68">
        <v>5799319</v>
      </c>
      <c r="N68">
        <v>0</v>
      </c>
    </row>
    <row r="69" spans="1:14" x14ac:dyDescent="0.25">
      <c r="A69" t="s">
        <v>2686</v>
      </c>
      <c r="C69">
        <v>54</v>
      </c>
      <c r="D69" t="s">
        <v>2563</v>
      </c>
      <c r="F69">
        <v>1893337</v>
      </c>
      <c r="G69">
        <v>3905982</v>
      </c>
      <c r="H69">
        <v>5799319</v>
      </c>
      <c r="J69">
        <v>5799319</v>
      </c>
      <c r="K69">
        <v>0</v>
      </c>
      <c r="L69">
        <v>5799319</v>
      </c>
      <c r="N69">
        <v>0</v>
      </c>
    </row>
    <row r="70" spans="1:14" x14ac:dyDescent="0.25">
      <c r="A70" t="s">
        <v>2686</v>
      </c>
      <c r="D70" t="s">
        <v>1509</v>
      </c>
      <c r="F70">
        <v>0</v>
      </c>
      <c r="G70">
        <v>0</v>
      </c>
      <c r="H70">
        <v>0</v>
      </c>
      <c r="I70">
        <v>808920</v>
      </c>
      <c r="J70">
        <v>0</v>
      </c>
      <c r="K70">
        <v>0</v>
      </c>
      <c r="L70">
        <v>0</v>
      </c>
      <c r="N70">
        <v>0</v>
      </c>
    </row>
    <row r="71" spans="1:14" x14ac:dyDescent="0.25">
      <c r="A71" t="s">
        <v>2686</v>
      </c>
      <c r="C71">
        <v>55</v>
      </c>
      <c r="D71" t="s">
        <v>2555</v>
      </c>
      <c r="G71">
        <v>0</v>
      </c>
      <c r="H71">
        <v>0</v>
      </c>
      <c r="K71">
        <v>0</v>
      </c>
      <c r="L71">
        <v>0</v>
      </c>
      <c r="N71">
        <v>0</v>
      </c>
    </row>
    <row r="72" spans="1:14" x14ac:dyDescent="0.25">
      <c r="A72" t="s">
        <v>2686</v>
      </c>
      <c r="B72" t="s">
        <v>2627</v>
      </c>
      <c r="C72" s="326" t="s">
        <v>2645</v>
      </c>
      <c r="D72" s="326" t="s">
        <v>2646</v>
      </c>
      <c r="E72" s="326"/>
      <c r="F72" s="326" t="s">
        <v>2647</v>
      </c>
      <c r="G72" s="326"/>
      <c r="H72" s="326"/>
      <c r="I72" s="326"/>
      <c r="J72" s="326" t="s">
        <v>2648</v>
      </c>
      <c r="K72" s="326"/>
      <c r="L72" s="326"/>
      <c r="M72" s="326"/>
      <c r="N72" s="326" t="s">
        <v>2649</v>
      </c>
    </row>
    <row r="73" spans="1:14" x14ac:dyDescent="0.25">
      <c r="A73" t="s">
        <v>2686</v>
      </c>
      <c r="C73" s="326"/>
      <c r="D73" s="326"/>
      <c r="E73" s="326"/>
      <c r="F73" s="326" t="s">
        <v>2650</v>
      </c>
      <c r="G73" s="326" t="s">
        <v>2651</v>
      </c>
      <c r="H73" s="326" t="s">
        <v>2652</v>
      </c>
      <c r="I73" s="326"/>
      <c r="J73" s="326" t="s">
        <v>2650</v>
      </c>
      <c r="K73" s="326" t="s">
        <v>2651</v>
      </c>
      <c r="L73" s="326" t="s">
        <v>2652</v>
      </c>
      <c r="M73" s="326"/>
      <c r="N73" s="326"/>
    </row>
    <row r="74" spans="1:14" x14ac:dyDescent="0.25">
      <c r="A74" t="s">
        <v>2686</v>
      </c>
      <c r="C74" s="326" t="s">
        <v>2653</v>
      </c>
      <c r="D74" s="326"/>
      <c r="E74" s="326"/>
      <c r="F74" s="326">
        <v>0</v>
      </c>
      <c r="G74" s="326">
        <v>0</v>
      </c>
      <c r="H74" s="326">
        <v>0</v>
      </c>
      <c r="I74" s="326"/>
      <c r="J74" s="326">
        <v>0</v>
      </c>
      <c r="K74" s="326">
        <v>0</v>
      </c>
      <c r="L74" s="326">
        <v>0</v>
      </c>
      <c r="M74" s="326"/>
      <c r="N74" s="326">
        <v>0</v>
      </c>
    </row>
    <row r="75" spans="1:14" x14ac:dyDescent="0.25">
      <c r="A75" t="s">
        <v>2686</v>
      </c>
      <c r="C75" s="326">
        <v>1</v>
      </c>
      <c r="D75" s="326" t="s">
        <v>2654</v>
      </c>
      <c r="E75" s="326"/>
      <c r="F75" s="326">
        <v>0</v>
      </c>
      <c r="G75" s="326">
        <v>0</v>
      </c>
      <c r="H75" s="326">
        <v>0</v>
      </c>
      <c r="I75" s="326"/>
      <c r="J75" s="326">
        <v>0</v>
      </c>
      <c r="K75" s="326">
        <v>0</v>
      </c>
      <c r="L75" s="326">
        <v>0</v>
      </c>
      <c r="M75" s="326"/>
      <c r="N75" s="326">
        <v>0</v>
      </c>
    </row>
    <row r="76" spans="1:14" x14ac:dyDescent="0.25">
      <c r="A76" t="s">
        <v>2686</v>
      </c>
      <c r="C76" s="326">
        <v>2</v>
      </c>
      <c r="D76" s="326" t="s">
        <v>2655</v>
      </c>
      <c r="E76" s="326"/>
      <c r="F76" s="326">
        <v>0</v>
      </c>
      <c r="G76" s="326">
        <v>0</v>
      </c>
      <c r="H76" s="326">
        <v>0</v>
      </c>
      <c r="I76" s="326"/>
      <c r="J76" s="326">
        <v>0</v>
      </c>
      <c r="K76" s="326">
        <v>0</v>
      </c>
      <c r="L76" s="326">
        <v>0</v>
      </c>
      <c r="M76" s="326"/>
      <c r="N76" s="326">
        <v>0</v>
      </c>
    </row>
    <row r="77" spans="1:14" x14ac:dyDescent="0.25">
      <c r="A77" t="s">
        <v>2686</v>
      </c>
      <c r="C77" s="326" t="s">
        <v>2656</v>
      </c>
      <c r="D77" s="326"/>
      <c r="E77" s="326"/>
      <c r="F77" s="326">
        <v>27928395524</v>
      </c>
      <c r="G77" s="326">
        <v>37692443</v>
      </c>
      <c r="H77" s="326">
        <v>27966087967</v>
      </c>
      <c r="I77" s="326"/>
      <c r="J77" s="326">
        <v>24444853431</v>
      </c>
      <c r="K77" s="326">
        <v>2672530659</v>
      </c>
      <c r="L77" s="326">
        <v>27117384090</v>
      </c>
      <c r="M77" s="326"/>
      <c r="N77" s="326">
        <v>848703877</v>
      </c>
    </row>
    <row r="78" spans="1:14" x14ac:dyDescent="0.25">
      <c r="A78" t="s">
        <v>2686</v>
      </c>
      <c r="C78" s="326"/>
      <c r="D78" s="326" t="s">
        <v>2657</v>
      </c>
      <c r="E78" s="326"/>
      <c r="F78" s="326">
        <v>232784386</v>
      </c>
      <c r="G78" s="326">
        <v>0</v>
      </c>
      <c r="H78" s="326">
        <v>232784386</v>
      </c>
      <c r="I78" s="326"/>
      <c r="J78" s="326">
        <v>233751958</v>
      </c>
      <c r="K78" s="326">
        <v>-967572</v>
      </c>
      <c r="L78" s="326">
        <v>232784386</v>
      </c>
      <c r="M78" s="326"/>
      <c r="N78" s="326">
        <v>0</v>
      </c>
    </row>
    <row r="79" spans="1:14" x14ac:dyDescent="0.25">
      <c r="A79" t="s">
        <v>2686</v>
      </c>
      <c r="C79" s="326">
        <v>3</v>
      </c>
      <c r="D79" s="326" t="s">
        <v>2574</v>
      </c>
      <c r="E79" s="326"/>
      <c r="F79" s="326">
        <v>198099386</v>
      </c>
      <c r="G79" s="326">
        <v>0</v>
      </c>
      <c r="H79" s="326">
        <v>198099386</v>
      </c>
      <c r="I79" s="326"/>
      <c r="J79" s="326">
        <v>116875979</v>
      </c>
      <c r="K79" s="326">
        <v>81223407</v>
      </c>
      <c r="L79" s="326">
        <v>198099386</v>
      </c>
      <c r="M79" s="326"/>
      <c r="N79" s="326">
        <v>0</v>
      </c>
    </row>
    <row r="80" spans="1:14" x14ac:dyDescent="0.25">
      <c r="A80" t="s">
        <v>2686</v>
      </c>
      <c r="C80" s="326">
        <v>4</v>
      </c>
      <c r="D80" s="326" t="s">
        <v>2551</v>
      </c>
      <c r="E80" s="326"/>
      <c r="F80" s="326">
        <v>20060000</v>
      </c>
      <c r="G80" s="326">
        <v>0</v>
      </c>
      <c r="H80" s="326">
        <v>20060000</v>
      </c>
      <c r="I80" s="326"/>
      <c r="J80" s="326">
        <v>116875979</v>
      </c>
      <c r="K80" s="326">
        <v>-96815979</v>
      </c>
      <c r="L80" s="326">
        <v>20060000</v>
      </c>
      <c r="M80" s="326"/>
      <c r="N80" s="326">
        <v>0</v>
      </c>
    </row>
    <row r="81" spans="1:14" x14ac:dyDescent="0.25">
      <c r="A81" t="s">
        <v>2686</v>
      </c>
      <c r="C81" s="326">
        <v>5</v>
      </c>
      <c r="D81" s="326" t="s">
        <v>2565</v>
      </c>
      <c r="E81" s="326"/>
      <c r="F81" s="326">
        <v>14625000</v>
      </c>
      <c r="G81" s="326">
        <v>0</v>
      </c>
      <c r="H81" s="326">
        <v>14625000</v>
      </c>
      <c r="I81" s="326"/>
      <c r="J81" s="326">
        <v>0</v>
      </c>
      <c r="K81" s="326">
        <v>14625000</v>
      </c>
      <c r="L81" s="326">
        <v>14625000</v>
      </c>
      <c r="M81" s="326"/>
      <c r="N81" s="326">
        <v>0</v>
      </c>
    </row>
    <row r="82" spans="1:14" x14ac:dyDescent="0.25">
      <c r="A82" t="s">
        <v>2686</v>
      </c>
      <c r="C82" s="326">
        <v>6</v>
      </c>
      <c r="D82" s="326" t="s">
        <v>2658</v>
      </c>
      <c r="E82" s="326"/>
      <c r="F82" s="326">
        <v>0</v>
      </c>
      <c r="G82" s="326">
        <v>0</v>
      </c>
      <c r="H82" s="326">
        <v>0</v>
      </c>
      <c r="I82" s="326"/>
      <c r="J82" s="326">
        <v>0</v>
      </c>
      <c r="K82" s="326">
        <v>0</v>
      </c>
      <c r="L82" s="326">
        <v>0</v>
      </c>
      <c r="M82" s="326"/>
      <c r="N82" s="326">
        <v>0</v>
      </c>
    </row>
    <row r="83" spans="1:14" x14ac:dyDescent="0.25">
      <c r="A83" t="s">
        <v>2686</v>
      </c>
      <c r="C83" s="326">
        <v>7</v>
      </c>
      <c r="D83" s="326" t="s">
        <v>2576</v>
      </c>
      <c r="E83" s="326"/>
      <c r="F83" s="326">
        <v>0</v>
      </c>
      <c r="G83" s="326">
        <v>0</v>
      </c>
      <c r="H83" s="326">
        <v>0</v>
      </c>
      <c r="I83" s="326"/>
      <c r="J83" s="326">
        <v>0</v>
      </c>
      <c r="K83" s="326">
        <v>0</v>
      </c>
      <c r="L83" s="326">
        <v>0</v>
      </c>
      <c r="M83" s="326"/>
      <c r="N83" s="326">
        <v>0</v>
      </c>
    </row>
    <row r="84" spans="1:14" x14ac:dyDescent="0.25">
      <c r="A84" t="s">
        <v>2686</v>
      </c>
      <c r="C84" s="326"/>
      <c r="D84" s="326" t="s">
        <v>2659</v>
      </c>
      <c r="E84" s="326"/>
      <c r="F84" s="326">
        <v>0</v>
      </c>
      <c r="G84" s="326">
        <v>0</v>
      </c>
      <c r="H84" s="326">
        <v>0</v>
      </c>
      <c r="I84" s="326"/>
      <c r="J84" s="326">
        <v>0</v>
      </c>
      <c r="K84" s="326">
        <v>0</v>
      </c>
      <c r="L84" s="326">
        <v>0</v>
      </c>
      <c r="M84" s="326"/>
      <c r="N84" s="326">
        <v>0</v>
      </c>
    </row>
    <row r="85" spans="1:14" x14ac:dyDescent="0.25">
      <c r="A85" t="s">
        <v>2686</v>
      </c>
      <c r="C85" s="326">
        <v>8</v>
      </c>
      <c r="D85" s="326" t="s">
        <v>2660</v>
      </c>
      <c r="E85" s="326"/>
      <c r="F85" s="326">
        <v>0</v>
      </c>
      <c r="G85" s="326">
        <v>0</v>
      </c>
      <c r="H85" s="326">
        <v>0</v>
      </c>
      <c r="I85" s="326"/>
      <c r="J85" s="326">
        <v>0</v>
      </c>
      <c r="K85" s="326">
        <v>0</v>
      </c>
      <c r="L85" s="326">
        <v>0</v>
      </c>
      <c r="M85" s="326"/>
      <c r="N85" s="326">
        <v>0</v>
      </c>
    </row>
    <row r="86" spans="1:14" x14ac:dyDescent="0.25">
      <c r="A86" t="s">
        <v>2686</v>
      </c>
      <c r="C86" s="326">
        <v>9</v>
      </c>
      <c r="D86" s="326" t="s">
        <v>2548</v>
      </c>
      <c r="E86" s="326"/>
      <c r="F86" s="326">
        <v>0</v>
      </c>
      <c r="G86" s="326">
        <v>0</v>
      </c>
      <c r="H86" s="326">
        <v>0</v>
      </c>
      <c r="I86" s="326"/>
      <c r="J86" s="326">
        <v>0</v>
      </c>
      <c r="K86" s="326">
        <v>0</v>
      </c>
      <c r="L86" s="326">
        <v>0</v>
      </c>
      <c r="M86" s="326"/>
      <c r="N86" s="326">
        <v>0</v>
      </c>
    </row>
    <row r="87" spans="1:14" x14ac:dyDescent="0.25">
      <c r="A87" t="s">
        <v>2686</v>
      </c>
      <c r="C87" s="326">
        <v>10</v>
      </c>
      <c r="D87" s="326" t="s">
        <v>2550</v>
      </c>
      <c r="E87" s="326"/>
      <c r="F87" s="326">
        <v>0</v>
      </c>
      <c r="G87" s="326">
        <v>0</v>
      </c>
      <c r="H87" s="326">
        <v>0</v>
      </c>
      <c r="I87" s="326"/>
      <c r="J87" s="326">
        <v>0</v>
      </c>
      <c r="K87" s="326">
        <v>0</v>
      </c>
      <c r="L87" s="326">
        <v>0</v>
      </c>
      <c r="M87" s="326"/>
      <c r="N87" s="326">
        <v>0</v>
      </c>
    </row>
    <row r="88" spans="1:14" x14ac:dyDescent="0.25">
      <c r="A88" t="s">
        <v>2686</v>
      </c>
      <c r="C88" s="326">
        <v>11</v>
      </c>
      <c r="D88" s="326" t="s">
        <v>2581</v>
      </c>
      <c r="E88" s="326"/>
      <c r="F88" s="326">
        <v>0</v>
      </c>
      <c r="G88" s="326">
        <v>0</v>
      </c>
      <c r="H88" s="326">
        <v>0</v>
      </c>
      <c r="I88" s="326"/>
      <c r="J88" s="326">
        <v>0</v>
      </c>
      <c r="K88" s="326">
        <v>0</v>
      </c>
      <c r="L88" s="326">
        <v>0</v>
      </c>
      <c r="M88" s="326"/>
      <c r="N88" s="326">
        <v>0</v>
      </c>
    </row>
    <row r="89" spans="1:14" x14ac:dyDescent="0.25">
      <c r="A89" t="s">
        <v>2686</v>
      </c>
      <c r="C89" s="326">
        <v>12</v>
      </c>
      <c r="D89" s="326" t="s">
        <v>2569</v>
      </c>
      <c r="E89" s="326"/>
      <c r="F89" s="326">
        <v>0</v>
      </c>
      <c r="G89" s="326">
        <v>0</v>
      </c>
      <c r="H89" s="326">
        <v>0</v>
      </c>
      <c r="I89" s="326"/>
      <c r="J89" s="326">
        <v>0</v>
      </c>
      <c r="K89" s="326">
        <v>0</v>
      </c>
      <c r="L89" s="326">
        <v>0</v>
      </c>
      <c r="M89" s="326"/>
      <c r="N89" s="326">
        <v>0</v>
      </c>
    </row>
    <row r="90" spans="1:14" x14ac:dyDescent="0.25">
      <c r="A90" t="s">
        <v>2686</v>
      </c>
      <c r="C90" s="326">
        <v>13</v>
      </c>
      <c r="D90" s="326" t="s">
        <v>2661</v>
      </c>
      <c r="E90" s="326"/>
      <c r="F90" s="326">
        <v>0</v>
      </c>
      <c r="G90" s="326">
        <v>0</v>
      </c>
      <c r="H90" s="326">
        <v>0</v>
      </c>
      <c r="I90" s="326"/>
      <c r="J90" s="326">
        <v>0</v>
      </c>
      <c r="K90" s="326">
        <v>0</v>
      </c>
      <c r="L90" s="326">
        <v>0</v>
      </c>
      <c r="M90" s="326"/>
      <c r="N90" s="326">
        <v>0</v>
      </c>
    </row>
    <row r="91" spans="1:14" x14ac:dyDescent="0.25">
      <c r="A91" t="s">
        <v>2686</v>
      </c>
      <c r="C91" s="326">
        <v>14</v>
      </c>
      <c r="D91" s="326" t="s">
        <v>2662</v>
      </c>
      <c r="E91" s="326"/>
      <c r="F91" s="326">
        <v>0</v>
      </c>
      <c r="G91" s="326">
        <v>0</v>
      </c>
      <c r="H91" s="326">
        <v>0</v>
      </c>
      <c r="I91" s="326"/>
      <c r="J91" s="326">
        <v>0</v>
      </c>
      <c r="K91" s="326">
        <v>0</v>
      </c>
      <c r="L91" s="326">
        <v>0</v>
      </c>
      <c r="M91" s="326"/>
      <c r="N91" s="326">
        <v>0</v>
      </c>
    </row>
    <row r="92" spans="1:14" x14ac:dyDescent="0.25">
      <c r="A92" t="s">
        <v>2686</v>
      </c>
      <c r="C92" s="326">
        <v>15</v>
      </c>
      <c r="D92" s="326" t="s">
        <v>2663</v>
      </c>
      <c r="E92" s="326"/>
      <c r="F92" s="326">
        <v>0</v>
      </c>
      <c r="G92" s="326">
        <v>0</v>
      </c>
      <c r="H92" s="326">
        <v>0</v>
      </c>
      <c r="I92" s="326"/>
      <c r="J92" s="326">
        <v>0</v>
      </c>
      <c r="K92" s="326">
        <v>0</v>
      </c>
      <c r="L92" s="326">
        <v>0</v>
      </c>
      <c r="M92" s="326"/>
      <c r="N92" s="326">
        <v>0</v>
      </c>
    </row>
    <row r="93" spans="1:14" x14ac:dyDescent="0.25">
      <c r="A93" t="s">
        <v>2686</v>
      </c>
      <c r="C93" s="326"/>
      <c r="D93" s="326" t="s">
        <v>2664</v>
      </c>
      <c r="E93" s="326"/>
      <c r="F93" s="326">
        <v>1308000000</v>
      </c>
      <c r="G93" s="326">
        <v>0</v>
      </c>
      <c r="H93" s="326">
        <v>1308000000</v>
      </c>
      <c r="I93" s="326"/>
      <c r="J93" s="326">
        <v>1308000000</v>
      </c>
      <c r="K93" s="326">
        <v>0</v>
      </c>
      <c r="L93" s="326">
        <v>1308000000</v>
      </c>
      <c r="M93" s="326"/>
      <c r="N93" s="326">
        <v>0</v>
      </c>
    </row>
    <row r="94" spans="1:14" x14ac:dyDescent="0.25">
      <c r="A94" t="s">
        <v>2686</v>
      </c>
      <c r="C94" s="326">
        <v>16</v>
      </c>
      <c r="D94" s="326" t="s">
        <v>2581</v>
      </c>
      <c r="E94" s="326"/>
      <c r="F94" s="326">
        <v>0</v>
      </c>
      <c r="G94" s="326">
        <v>0</v>
      </c>
      <c r="H94" s="326">
        <v>0</v>
      </c>
      <c r="I94" s="326"/>
      <c r="J94" s="326">
        <v>0</v>
      </c>
      <c r="K94" s="326">
        <v>0</v>
      </c>
      <c r="L94" s="326">
        <v>0</v>
      </c>
      <c r="M94" s="326"/>
      <c r="N94" s="326">
        <v>0</v>
      </c>
    </row>
    <row r="95" spans="1:14" x14ac:dyDescent="0.25">
      <c r="A95" t="s">
        <v>2686</v>
      </c>
      <c r="C95" s="326">
        <v>17</v>
      </c>
      <c r="D95" s="326" t="s">
        <v>2570</v>
      </c>
      <c r="E95" s="326"/>
      <c r="F95" s="326">
        <v>1308000000</v>
      </c>
      <c r="G95" s="326">
        <v>0</v>
      </c>
      <c r="H95" s="326">
        <v>1308000000</v>
      </c>
      <c r="I95" s="326"/>
      <c r="J95" s="326">
        <v>1308000000</v>
      </c>
      <c r="K95" s="326">
        <v>0</v>
      </c>
      <c r="L95" s="326">
        <v>1308000000</v>
      </c>
      <c r="M95" s="326"/>
      <c r="N95" s="326">
        <v>0</v>
      </c>
    </row>
    <row r="96" spans="1:14" x14ac:dyDescent="0.25">
      <c r="A96" t="s">
        <v>2686</v>
      </c>
      <c r="C96" s="326">
        <v>18</v>
      </c>
      <c r="D96" s="326" t="s">
        <v>2665</v>
      </c>
      <c r="E96" s="326"/>
      <c r="F96" s="326">
        <v>0</v>
      </c>
      <c r="G96" s="326">
        <v>0</v>
      </c>
      <c r="H96" s="326">
        <v>0</v>
      </c>
      <c r="I96" s="326"/>
      <c r="J96" s="326">
        <v>0</v>
      </c>
      <c r="K96" s="326">
        <v>0</v>
      </c>
      <c r="L96" s="326">
        <v>0</v>
      </c>
      <c r="M96" s="326"/>
      <c r="N96" s="326">
        <v>0</v>
      </c>
    </row>
    <row r="97" spans="1:14" x14ac:dyDescent="0.25">
      <c r="A97" t="s">
        <v>2686</v>
      </c>
      <c r="C97" s="326">
        <v>19</v>
      </c>
      <c r="D97" s="326" t="s">
        <v>2666</v>
      </c>
      <c r="E97" s="326"/>
      <c r="F97" s="326">
        <v>0</v>
      </c>
      <c r="G97" s="326">
        <v>0</v>
      </c>
      <c r="H97" s="326">
        <v>0</v>
      </c>
      <c r="I97" s="326"/>
      <c r="J97" s="326">
        <v>0</v>
      </c>
      <c r="K97" s="326">
        <v>0</v>
      </c>
      <c r="L97" s="326">
        <v>0</v>
      </c>
      <c r="M97" s="326"/>
      <c r="N97" s="326">
        <v>0</v>
      </c>
    </row>
    <row r="98" spans="1:14" x14ac:dyDescent="0.25">
      <c r="A98" t="s">
        <v>2686</v>
      </c>
      <c r="C98" s="326">
        <v>20</v>
      </c>
      <c r="D98" s="326" t="s">
        <v>2667</v>
      </c>
      <c r="E98" s="326"/>
      <c r="F98" s="326">
        <v>0</v>
      </c>
      <c r="G98" s="326">
        <v>0</v>
      </c>
      <c r="H98" s="326">
        <v>0</v>
      </c>
      <c r="I98" s="326"/>
      <c r="J98" s="326">
        <v>0</v>
      </c>
      <c r="K98" s="326">
        <v>0</v>
      </c>
      <c r="L98" s="326">
        <v>0</v>
      </c>
      <c r="M98" s="326"/>
      <c r="N98" s="326">
        <v>0</v>
      </c>
    </row>
    <row r="99" spans="1:14" x14ac:dyDescent="0.25">
      <c r="A99" t="s">
        <v>2686</v>
      </c>
      <c r="C99" s="326">
        <v>21</v>
      </c>
      <c r="D99" s="326" t="s">
        <v>2668</v>
      </c>
      <c r="E99" s="326"/>
      <c r="F99" s="326">
        <v>0</v>
      </c>
      <c r="G99" s="326">
        <v>0</v>
      </c>
      <c r="H99" s="326">
        <v>0</v>
      </c>
      <c r="I99" s="326"/>
      <c r="J99" s="326">
        <v>0</v>
      </c>
      <c r="K99" s="326">
        <v>0</v>
      </c>
      <c r="L99" s="326">
        <v>0</v>
      </c>
      <c r="M99" s="326"/>
      <c r="N99" s="326">
        <v>0</v>
      </c>
    </row>
    <row r="100" spans="1:14" x14ac:dyDescent="0.25">
      <c r="A100" t="s">
        <v>2686</v>
      </c>
      <c r="C100" s="326">
        <v>22</v>
      </c>
      <c r="D100" s="326" t="s">
        <v>2669</v>
      </c>
      <c r="E100" s="326"/>
      <c r="F100" s="326">
        <v>0</v>
      </c>
      <c r="G100" s="326">
        <v>0</v>
      </c>
      <c r="H100" s="326">
        <v>0</v>
      </c>
      <c r="I100" s="326"/>
      <c r="J100" s="326">
        <v>0</v>
      </c>
      <c r="K100" s="326">
        <v>0</v>
      </c>
      <c r="L100" s="326">
        <v>0</v>
      </c>
      <c r="M100" s="326"/>
      <c r="N100" s="326">
        <v>0</v>
      </c>
    </row>
    <row r="101" spans="1:14" x14ac:dyDescent="0.25">
      <c r="A101" t="s">
        <v>2686</v>
      </c>
      <c r="C101" s="326">
        <v>23</v>
      </c>
      <c r="D101" s="326" t="s">
        <v>2670</v>
      </c>
      <c r="E101" s="326"/>
      <c r="F101" s="326">
        <v>0</v>
      </c>
      <c r="G101" s="326">
        <v>0</v>
      </c>
      <c r="H101" s="326">
        <v>0</v>
      </c>
      <c r="I101" s="326"/>
      <c r="J101" s="326">
        <v>0</v>
      </c>
      <c r="K101" s="326">
        <v>0</v>
      </c>
      <c r="L101" s="326">
        <v>0</v>
      </c>
      <c r="M101" s="326"/>
      <c r="N101" s="326">
        <v>0</v>
      </c>
    </row>
    <row r="102" spans="1:14" x14ac:dyDescent="0.25">
      <c r="A102" t="s">
        <v>2686</v>
      </c>
      <c r="C102" s="326">
        <v>24</v>
      </c>
      <c r="D102" s="326" t="s">
        <v>2556</v>
      </c>
      <c r="E102" s="326"/>
      <c r="F102" s="326">
        <v>0</v>
      </c>
      <c r="G102" s="326">
        <v>0</v>
      </c>
      <c r="H102" s="326">
        <v>0</v>
      </c>
      <c r="I102" s="326"/>
      <c r="J102" s="326">
        <v>0</v>
      </c>
      <c r="K102" s="326">
        <v>0</v>
      </c>
      <c r="L102" s="326">
        <v>0</v>
      </c>
      <c r="M102" s="326"/>
      <c r="N102" s="326">
        <v>0</v>
      </c>
    </row>
    <row r="103" spans="1:14" x14ac:dyDescent="0.25">
      <c r="A103" t="s">
        <v>2686</v>
      </c>
      <c r="C103" s="326">
        <v>25</v>
      </c>
      <c r="D103" s="326" t="s">
        <v>2557</v>
      </c>
      <c r="E103" s="326"/>
      <c r="F103" s="326">
        <v>0</v>
      </c>
      <c r="G103" s="326">
        <v>0</v>
      </c>
      <c r="H103" s="326">
        <v>0</v>
      </c>
      <c r="I103" s="326"/>
      <c r="J103" s="326">
        <v>0</v>
      </c>
      <c r="K103" s="326">
        <v>0</v>
      </c>
      <c r="L103" s="326">
        <v>0</v>
      </c>
      <c r="M103" s="326"/>
      <c r="N103" s="326">
        <v>0</v>
      </c>
    </row>
    <row r="104" spans="1:14" x14ac:dyDescent="0.25">
      <c r="A104" t="s">
        <v>2686</v>
      </c>
      <c r="C104" s="326"/>
      <c r="D104" s="326" t="s">
        <v>2671</v>
      </c>
      <c r="E104" s="326"/>
      <c r="F104" s="326">
        <v>24320288212</v>
      </c>
      <c r="G104" s="326">
        <v>37692443</v>
      </c>
      <c r="H104" s="326">
        <v>24357980655</v>
      </c>
      <c r="I104" s="326"/>
      <c r="J104" s="326">
        <v>21645071212</v>
      </c>
      <c r="K104" s="326">
        <v>2673498231</v>
      </c>
      <c r="L104" s="326">
        <v>24318569443</v>
      </c>
      <c r="M104" s="326"/>
      <c r="N104" s="326">
        <v>39411212</v>
      </c>
    </row>
    <row r="105" spans="1:14" x14ac:dyDescent="0.25">
      <c r="A105" t="s">
        <v>2686</v>
      </c>
      <c r="C105" s="326">
        <v>26</v>
      </c>
      <c r="D105" s="326" t="s">
        <v>2589</v>
      </c>
      <c r="E105" s="326"/>
      <c r="F105" s="326">
        <v>15749725217</v>
      </c>
      <c r="G105" s="326">
        <v>0</v>
      </c>
      <c r="H105" s="326">
        <v>15749725217</v>
      </c>
      <c r="I105" s="326"/>
      <c r="J105" s="326">
        <v>13076226986</v>
      </c>
      <c r="K105" s="326">
        <v>2673498231</v>
      </c>
      <c r="L105" s="326">
        <v>15749725217</v>
      </c>
      <c r="M105" s="326"/>
      <c r="N105" s="326">
        <v>0</v>
      </c>
    </row>
    <row r="106" spans="1:14" x14ac:dyDescent="0.25">
      <c r="A106" t="s">
        <v>2686</v>
      </c>
      <c r="C106" s="326">
        <v>27</v>
      </c>
      <c r="D106" s="326" t="s">
        <v>2580</v>
      </c>
      <c r="E106" s="326"/>
      <c r="F106" s="326">
        <v>1563029223</v>
      </c>
      <c r="G106" s="326">
        <v>0</v>
      </c>
      <c r="H106" s="326">
        <v>1563029223</v>
      </c>
      <c r="I106" s="326"/>
      <c r="J106" s="326">
        <v>1519490223</v>
      </c>
      <c r="K106" s="326">
        <v>0</v>
      </c>
      <c r="L106" s="326">
        <v>1519490223</v>
      </c>
      <c r="M106" s="326"/>
      <c r="N106" s="326">
        <v>43539000</v>
      </c>
    </row>
    <row r="107" spans="1:14" x14ac:dyDescent="0.25">
      <c r="A107" t="s">
        <v>2686</v>
      </c>
      <c r="C107" s="326">
        <v>28</v>
      </c>
      <c r="D107" s="326" t="s">
        <v>2577</v>
      </c>
      <c r="E107" s="326"/>
      <c r="F107" s="326">
        <v>0</v>
      </c>
      <c r="G107" s="326">
        <v>0</v>
      </c>
      <c r="H107" s="326">
        <v>0</v>
      </c>
      <c r="I107" s="326"/>
      <c r="J107" s="326">
        <v>4127788</v>
      </c>
      <c r="K107" s="326">
        <v>0</v>
      </c>
      <c r="L107" s="326">
        <v>4127788</v>
      </c>
      <c r="M107" s="326"/>
      <c r="N107" s="326">
        <v>-4127788</v>
      </c>
    </row>
    <row r="108" spans="1:14" x14ac:dyDescent="0.25">
      <c r="A108" t="s">
        <v>2686</v>
      </c>
      <c r="C108" s="326" t="s">
        <v>2672</v>
      </c>
      <c r="D108" s="326" t="s">
        <v>2567</v>
      </c>
      <c r="E108" s="326"/>
      <c r="F108" s="326">
        <v>0</v>
      </c>
      <c r="G108" s="326">
        <v>0</v>
      </c>
      <c r="H108" s="326">
        <v>0</v>
      </c>
      <c r="I108" s="326"/>
      <c r="J108" s="326">
        <v>0</v>
      </c>
      <c r="K108" s="326">
        <v>0</v>
      </c>
      <c r="L108" s="326">
        <v>0</v>
      </c>
      <c r="M108" s="326"/>
      <c r="N108" s="326">
        <v>0</v>
      </c>
    </row>
    <row r="109" spans="1:14" x14ac:dyDescent="0.25">
      <c r="A109" t="s">
        <v>2686</v>
      </c>
      <c r="C109" s="326" t="s">
        <v>2673</v>
      </c>
      <c r="D109" s="326" t="s">
        <v>2568</v>
      </c>
      <c r="E109" s="326"/>
      <c r="F109" s="326">
        <v>4127788</v>
      </c>
      <c r="G109" s="326">
        <v>0</v>
      </c>
      <c r="H109" s="326">
        <v>4127788</v>
      </c>
      <c r="I109" s="326"/>
      <c r="J109" s="326">
        <v>4127788</v>
      </c>
      <c r="K109" s="326">
        <v>0</v>
      </c>
      <c r="L109" s="326">
        <v>4127788</v>
      </c>
      <c r="M109" s="326"/>
      <c r="N109" s="326">
        <v>0</v>
      </c>
    </row>
    <row r="110" spans="1:14" x14ac:dyDescent="0.25">
      <c r="A110" t="s">
        <v>2686</v>
      </c>
      <c r="C110" s="326">
        <v>30</v>
      </c>
      <c r="D110" s="326" t="s">
        <v>2579</v>
      </c>
      <c r="E110" s="326"/>
      <c r="F110" s="326">
        <v>0</v>
      </c>
      <c r="G110" s="326">
        <v>0</v>
      </c>
      <c r="H110" s="326">
        <v>0</v>
      </c>
      <c r="I110" s="326"/>
      <c r="J110" s="326">
        <v>0</v>
      </c>
      <c r="K110" s="326">
        <v>0</v>
      </c>
      <c r="L110" s="326">
        <v>0</v>
      </c>
      <c r="M110" s="326"/>
      <c r="N110" s="326">
        <v>0</v>
      </c>
    </row>
    <row r="111" spans="1:14" x14ac:dyDescent="0.25">
      <c r="A111" t="s">
        <v>2686</v>
      </c>
      <c r="C111" s="326">
        <v>31</v>
      </c>
      <c r="D111" s="326" t="s">
        <v>2558</v>
      </c>
      <c r="E111" s="326"/>
      <c r="F111" s="326">
        <v>0</v>
      </c>
      <c r="G111" s="326">
        <v>0</v>
      </c>
      <c r="H111" s="326">
        <v>0</v>
      </c>
      <c r="I111" s="326"/>
      <c r="J111" s="326">
        <v>0</v>
      </c>
      <c r="K111" s="326">
        <v>0</v>
      </c>
      <c r="L111" s="326">
        <v>0</v>
      </c>
      <c r="M111" s="326"/>
      <c r="N111" s="326">
        <v>0</v>
      </c>
    </row>
    <row r="112" spans="1:14" x14ac:dyDescent="0.25">
      <c r="A112" t="s">
        <v>2686</v>
      </c>
      <c r="C112" s="326">
        <v>32</v>
      </c>
      <c r="D112" s="326" t="s">
        <v>2578</v>
      </c>
      <c r="E112" s="326"/>
      <c r="F112" s="326">
        <v>59561960</v>
      </c>
      <c r="G112" s="326">
        <v>0</v>
      </c>
      <c r="H112" s="326">
        <v>59561960</v>
      </c>
      <c r="I112" s="326"/>
      <c r="J112" s="326">
        <v>59561960</v>
      </c>
      <c r="K112" s="326">
        <v>0</v>
      </c>
      <c r="L112" s="326">
        <v>59561960</v>
      </c>
      <c r="M112" s="326"/>
      <c r="N112" s="326">
        <v>0</v>
      </c>
    </row>
    <row r="113" spans="1:14" x14ac:dyDescent="0.25">
      <c r="A113" t="s">
        <v>2686</v>
      </c>
      <c r="C113" s="326">
        <v>33</v>
      </c>
      <c r="D113" s="326" t="s">
        <v>2588</v>
      </c>
      <c r="E113" s="326"/>
      <c r="F113" s="326">
        <v>248131204</v>
      </c>
      <c r="G113" s="326">
        <v>37692443</v>
      </c>
      <c r="H113" s="326">
        <v>285823647</v>
      </c>
      <c r="I113" s="326"/>
      <c r="J113" s="326">
        <v>285823647</v>
      </c>
      <c r="K113" s="326">
        <v>0</v>
      </c>
      <c r="L113" s="326">
        <v>285823647</v>
      </c>
      <c r="M113" s="326"/>
      <c r="N113" s="326">
        <v>0</v>
      </c>
    </row>
    <row r="114" spans="1:14" x14ac:dyDescent="0.25">
      <c r="A114" t="s">
        <v>2686</v>
      </c>
      <c r="C114" s="326">
        <v>34</v>
      </c>
      <c r="D114" s="326" t="s">
        <v>2674</v>
      </c>
      <c r="E114" s="326"/>
      <c r="F114" s="326">
        <v>0</v>
      </c>
      <c r="G114" s="326">
        <v>0</v>
      </c>
      <c r="H114" s="326">
        <v>0</v>
      </c>
      <c r="I114" s="326"/>
      <c r="J114" s="326">
        <v>0</v>
      </c>
      <c r="K114" s="326">
        <v>0</v>
      </c>
      <c r="L114" s="326">
        <v>0</v>
      </c>
      <c r="M114" s="326"/>
      <c r="N114" s="326">
        <v>0</v>
      </c>
    </row>
    <row r="115" spans="1:14" x14ac:dyDescent="0.25">
      <c r="A115" t="s">
        <v>2686</v>
      </c>
      <c r="C115" s="326">
        <v>35</v>
      </c>
      <c r="D115" s="326" t="s">
        <v>2675</v>
      </c>
      <c r="E115" s="326"/>
      <c r="F115" s="326">
        <v>0</v>
      </c>
      <c r="G115" s="326">
        <v>0</v>
      </c>
      <c r="H115" s="326">
        <v>0</v>
      </c>
      <c r="I115" s="326"/>
      <c r="J115" s="326">
        <v>0</v>
      </c>
      <c r="K115" s="326">
        <v>0</v>
      </c>
      <c r="L115" s="326">
        <v>0</v>
      </c>
      <c r="M115" s="326"/>
      <c r="N115" s="326">
        <v>0</v>
      </c>
    </row>
    <row r="116" spans="1:14" x14ac:dyDescent="0.25">
      <c r="A116" t="s">
        <v>2686</v>
      </c>
      <c r="C116" s="326">
        <v>36</v>
      </c>
      <c r="D116" s="326" t="s">
        <v>2676</v>
      </c>
      <c r="E116" s="326"/>
      <c r="F116" s="326">
        <v>0</v>
      </c>
      <c r="G116" s="326">
        <v>0</v>
      </c>
      <c r="H116" s="326">
        <v>0</v>
      </c>
      <c r="I116" s="326"/>
      <c r="J116" s="326">
        <v>0</v>
      </c>
      <c r="K116" s="326">
        <v>0</v>
      </c>
      <c r="L116" s="326">
        <v>0</v>
      </c>
      <c r="M116" s="326"/>
      <c r="N116" s="326">
        <v>0</v>
      </c>
    </row>
    <row r="117" spans="1:14" x14ac:dyDescent="0.25">
      <c r="A117" t="s">
        <v>2686</v>
      </c>
      <c r="C117" s="326">
        <v>37</v>
      </c>
      <c r="D117" s="326" t="s">
        <v>2566</v>
      </c>
      <c r="E117" s="326"/>
      <c r="F117" s="326">
        <v>6815140</v>
      </c>
      <c r="G117" s="326">
        <v>0</v>
      </c>
      <c r="H117" s="326">
        <v>6815140</v>
      </c>
      <c r="I117" s="326"/>
      <c r="J117" s="326">
        <v>6815140</v>
      </c>
      <c r="K117" s="326">
        <v>0</v>
      </c>
      <c r="L117" s="326">
        <v>6815140</v>
      </c>
      <c r="M117" s="326"/>
      <c r="N117" s="326">
        <v>0</v>
      </c>
    </row>
    <row r="118" spans="1:14" x14ac:dyDescent="0.25">
      <c r="A118" t="s">
        <v>2686</v>
      </c>
      <c r="C118" s="326">
        <v>38</v>
      </c>
      <c r="D118" s="326" t="s">
        <v>2584</v>
      </c>
      <c r="E118" s="326"/>
      <c r="F118" s="326">
        <v>6688897680</v>
      </c>
      <c r="G118" s="326">
        <v>0</v>
      </c>
      <c r="H118" s="326">
        <v>6688897680</v>
      </c>
      <c r="I118" s="326"/>
      <c r="J118" s="326">
        <v>6688897680</v>
      </c>
      <c r="K118" s="326">
        <v>0</v>
      </c>
      <c r="L118" s="326">
        <v>6688897680</v>
      </c>
      <c r="M118" s="326"/>
      <c r="N118" s="326">
        <v>0</v>
      </c>
    </row>
    <row r="119" spans="1:14" x14ac:dyDescent="0.25">
      <c r="A119" t="s">
        <v>2686</v>
      </c>
      <c r="C119" s="326">
        <v>39</v>
      </c>
      <c r="D119" s="326" t="s">
        <v>2677</v>
      </c>
      <c r="E119" s="326"/>
      <c r="F119" s="326">
        <v>0</v>
      </c>
      <c r="G119" s="326">
        <v>0</v>
      </c>
      <c r="H119" s="326">
        <v>0</v>
      </c>
      <c r="I119" s="326"/>
      <c r="J119" s="326">
        <v>0</v>
      </c>
      <c r="K119" s="326">
        <v>0</v>
      </c>
      <c r="L119" s="326">
        <v>0</v>
      </c>
      <c r="M119" s="326"/>
      <c r="N119" s="326">
        <v>0</v>
      </c>
    </row>
    <row r="120" spans="1:14" x14ac:dyDescent="0.25">
      <c r="A120" t="s">
        <v>2686</v>
      </c>
      <c r="C120" s="326"/>
      <c r="D120" s="326" t="s">
        <v>2678</v>
      </c>
      <c r="E120" s="326"/>
      <c r="F120" s="326">
        <v>1764690744</v>
      </c>
      <c r="G120" s="326">
        <v>0</v>
      </c>
      <c r="H120" s="326">
        <v>1764690744</v>
      </c>
      <c r="I120" s="326"/>
      <c r="J120" s="326">
        <v>955398079</v>
      </c>
      <c r="K120" s="326">
        <v>0</v>
      </c>
      <c r="L120" s="326">
        <v>955398079</v>
      </c>
      <c r="M120" s="326"/>
      <c r="N120" s="326">
        <v>809292665</v>
      </c>
    </row>
    <row r="121" spans="1:14" x14ac:dyDescent="0.25">
      <c r="A121" t="s">
        <v>2686</v>
      </c>
      <c r="C121" s="326">
        <v>40</v>
      </c>
      <c r="D121" s="326" t="s">
        <v>2587</v>
      </c>
      <c r="E121" s="326"/>
      <c r="F121" s="326">
        <v>0</v>
      </c>
      <c r="G121" s="326">
        <v>0</v>
      </c>
      <c r="H121" s="326">
        <v>0</v>
      </c>
      <c r="I121" s="326"/>
      <c r="J121" s="326">
        <v>380488153</v>
      </c>
      <c r="K121" s="326">
        <v>0</v>
      </c>
      <c r="L121" s="326">
        <v>380488153</v>
      </c>
      <c r="M121" s="326"/>
      <c r="N121" s="326">
        <v>-380488153</v>
      </c>
    </row>
    <row r="122" spans="1:14" x14ac:dyDescent="0.25">
      <c r="A122" t="s">
        <v>2686</v>
      </c>
      <c r="C122" s="326">
        <v>41</v>
      </c>
      <c r="D122" s="326" t="s">
        <v>2572</v>
      </c>
      <c r="E122" s="326"/>
      <c r="F122" s="326">
        <v>0</v>
      </c>
      <c r="G122" s="326">
        <v>0</v>
      </c>
      <c r="H122" s="326">
        <v>0</v>
      </c>
      <c r="I122" s="326"/>
      <c r="J122" s="326">
        <v>136082428</v>
      </c>
      <c r="K122" s="326">
        <v>0</v>
      </c>
      <c r="L122" s="326">
        <v>136082428</v>
      </c>
      <c r="M122" s="326"/>
      <c r="N122" s="326">
        <v>-136082428</v>
      </c>
    </row>
    <row r="123" spans="1:14" x14ac:dyDescent="0.25">
      <c r="A123" t="s">
        <v>2686</v>
      </c>
      <c r="C123" s="326">
        <v>42</v>
      </c>
      <c r="D123" s="326" t="s">
        <v>2575</v>
      </c>
      <c r="E123" s="326"/>
      <c r="F123" s="326">
        <v>0</v>
      </c>
      <c r="G123" s="326">
        <v>0</v>
      </c>
      <c r="H123" s="326">
        <v>0</v>
      </c>
      <c r="I123" s="326"/>
      <c r="J123" s="326">
        <v>170096129</v>
      </c>
      <c r="K123" s="326">
        <v>0</v>
      </c>
      <c r="L123" s="326">
        <v>170096129</v>
      </c>
      <c r="M123" s="326"/>
      <c r="N123" s="326">
        <v>-170096129</v>
      </c>
    </row>
    <row r="124" spans="1:14" x14ac:dyDescent="0.25">
      <c r="A124" t="s">
        <v>2686</v>
      </c>
      <c r="C124" s="326">
        <v>43</v>
      </c>
      <c r="D124" s="326" t="s">
        <v>2564</v>
      </c>
      <c r="E124" s="326"/>
      <c r="F124" s="326">
        <v>1764690744</v>
      </c>
      <c r="G124" s="326">
        <v>0</v>
      </c>
      <c r="H124" s="326">
        <v>1764690744</v>
      </c>
      <c r="I124" s="326"/>
      <c r="J124" s="326">
        <v>178068189</v>
      </c>
      <c r="K124" s="326">
        <v>0</v>
      </c>
      <c r="L124" s="326">
        <v>178068189</v>
      </c>
      <c r="M124" s="326"/>
      <c r="N124" s="326">
        <v>1586622555</v>
      </c>
    </row>
    <row r="125" spans="1:14" x14ac:dyDescent="0.25">
      <c r="A125" t="s">
        <v>2686</v>
      </c>
      <c r="C125" s="326">
        <v>44</v>
      </c>
      <c r="D125" s="326" t="s">
        <v>2571</v>
      </c>
      <c r="E125" s="326"/>
      <c r="F125" s="326">
        <v>0</v>
      </c>
      <c r="G125" s="326">
        <v>0</v>
      </c>
      <c r="H125" s="326">
        <v>0</v>
      </c>
      <c r="I125" s="326"/>
      <c r="J125" s="326">
        <v>85051501</v>
      </c>
      <c r="K125" s="326">
        <v>0</v>
      </c>
      <c r="L125" s="326">
        <v>85051501</v>
      </c>
      <c r="M125" s="326"/>
      <c r="N125" s="326">
        <v>-85051501</v>
      </c>
    </row>
    <row r="126" spans="1:14" x14ac:dyDescent="0.25">
      <c r="A126" t="s">
        <v>2686</v>
      </c>
      <c r="C126" s="326">
        <v>45</v>
      </c>
      <c r="D126" s="326" t="s">
        <v>2573</v>
      </c>
      <c r="E126" s="326"/>
      <c r="F126" s="326">
        <v>0</v>
      </c>
      <c r="G126" s="326">
        <v>0</v>
      </c>
      <c r="H126" s="326">
        <v>0</v>
      </c>
      <c r="I126" s="326"/>
      <c r="J126" s="326">
        <v>5611679</v>
      </c>
      <c r="K126" s="326">
        <v>0</v>
      </c>
      <c r="L126" s="326">
        <v>5611679</v>
      </c>
      <c r="M126" s="326"/>
      <c r="N126" s="326">
        <v>-5611679</v>
      </c>
    </row>
    <row r="127" spans="1:14" x14ac:dyDescent="0.25">
      <c r="A127" t="s">
        <v>2686</v>
      </c>
      <c r="C127" s="326">
        <v>46</v>
      </c>
      <c r="D127" s="326" t="s">
        <v>2583</v>
      </c>
      <c r="E127" s="326"/>
      <c r="F127" s="326">
        <v>0</v>
      </c>
      <c r="G127" s="326">
        <v>0</v>
      </c>
      <c r="H127" s="326">
        <v>0</v>
      </c>
      <c r="I127" s="326"/>
      <c r="J127" s="326">
        <v>0</v>
      </c>
      <c r="K127" s="326">
        <v>0</v>
      </c>
      <c r="L127" s="326">
        <v>0</v>
      </c>
      <c r="M127" s="326"/>
      <c r="N127" s="326">
        <v>0</v>
      </c>
    </row>
    <row r="128" spans="1:14" x14ac:dyDescent="0.25">
      <c r="A128" t="s">
        <v>2686</v>
      </c>
      <c r="C128" s="326">
        <v>47</v>
      </c>
      <c r="D128" s="326" t="s">
        <v>2546</v>
      </c>
      <c r="E128" s="326"/>
      <c r="F128" s="326">
        <v>0</v>
      </c>
      <c r="G128" s="326">
        <v>0</v>
      </c>
      <c r="H128" s="326">
        <v>0</v>
      </c>
      <c r="I128" s="326"/>
      <c r="J128" s="326">
        <v>0</v>
      </c>
      <c r="K128" s="326">
        <v>0</v>
      </c>
      <c r="L128" s="326">
        <v>0</v>
      </c>
      <c r="M128" s="326"/>
      <c r="N128" s="326">
        <v>0</v>
      </c>
    </row>
    <row r="129" spans="1:14" x14ac:dyDescent="0.25">
      <c r="A129" t="s">
        <v>2686</v>
      </c>
      <c r="C129" s="326"/>
      <c r="D129" s="326" t="s">
        <v>2679</v>
      </c>
      <c r="E129" s="326"/>
      <c r="F129" s="326">
        <v>9413650</v>
      </c>
      <c r="G129" s="326">
        <v>0</v>
      </c>
      <c r="H129" s="326">
        <v>9413650</v>
      </c>
      <c r="I129" s="326"/>
      <c r="J129" s="326">
        <v>9413650</v>
      </c>
      <c r="K129" s="326">
        <v>0</v>
      </c>
      <c r="L129" s="326">
        <v>9413650</v>
      </c>
      <c r="M129" s="326"/>
      <c r="N129" s="326">
        <v>0</v>
      </c>
    </row>
    <row r="130" spans="1:14" x14ac:dyDescent="0.25">
      <c r="A130" t="s">
        <v>2686</v>
      </c>
      <c r="C130" s="326">
        <v>48</v>
      </c>
      <c r="D130" s="326" t="s">
        <v>2585</v>
      </c>
      <c r="E130" s="326"/>
      <c r="F130" s="326">
        <v>9413650</v>
      </c>
      <c r="G130" s="326">
        <v>0</v>
      </c>
      <c r="H130" s="326">
        <v>9413650</v>
      </c>
      <c r="I130" s="326"/>
      <c r="J130" s="326">
        <v>9413650</v>
      </c>
      <c r="K130" s="326">
        <v>0</v>
      </c>
      <c r="L130" s="326">
        <v>9413650</v>
      </c>
      <c r="M130" s="326"/>
      <c r="N130" s="326">
        <v>0</v>
      </c>
    </row>
    <row r="131" spans="1:14" x14ac:dyDescent="0.25">
      <c r="A131" t="s">
        <v>2686</v>
      </c>
      <c r="C131" s="326">
        <v>49</v>
      </c>
      <c r="D131" s="326" t="s">
        <v>2680</v>
      </c>
      <c r="E131" s="326"/>
      <c r="F131" s="326">
        <v>0</v>
      </c>
      <c r="G131" s="326">
        <v>0</v>
      </c>
      <c r="H131" s="326">
        <v>0</v>
      </c>
      <c r="I131" s="326"/>
      <c r="J131" s="326">
        <v>0</v>
      </c>
      <c r="K131" s="326">
        <v>0</v>
      </c>
      <c r="L131" s="326">
        <v>0</v>
      </c>
      <c r="M131" s="326"/>
      <c r="N131" s="326">
        <v>0</v>
      </c>
    </row>
    <row r="132" spans="1:14" x14ac:dyDescent="0.25">
      <c r="A132" t="s">
        <v>2686</v>
      </c>
      <c r="C132" s="326">
        <v>50</v>
      </c>
      <c r="D132" s="326" t="s">
        <v>2681</v>
      </c>
      <c r="E132" s="326"/>
      <c r="F132" s="326">
        <v>0</v>
      </c>
      <c r="G132" s="326">
        <v>0</v>
      </c>
      <c r="H132" s="326">
        <v>0</v>
      </c>
      <c r="I132" s="326"/>
      <c r="J132" s="326">
        <v>0</v>
      </c>
      <c r="K132" s="326">
        <v>0</v>
      </c>
      <c r="L132" s="326">
        <v>0</v>
      </c>
      <c r="M132" s="326"/>
      <c r="N132" s="326">
        <v>0</v>
      </c>
    </row>
    <row r="133" spans="1:14" x14ac:dyDescent="0.25">
      <c r="A133" t="s">
        <v>2686</v>
      </c>
      <c r="C133" s="326"/>
      <c r="D133" s="326" t="s">
        <v>2682</v>
      </c>
      <c r="E133" s="326"/>
      <c r="F133" s="326">
        <v>0</v>
      </c>
      <c r="G133" s="326">
        <v>0</v>
      </c>
      <c r="H133" s="326">
        <v>0</v>
      </c>
      <c r="I133" s="326"/>
      <c r="J133" s="326">
        <v>0</v>
      </c>
      <c r="K133" s="326">
        <v>0</v>
      </c>
      <c r="L133" s="326">
        <v>0</v>
      </c>
      <c r="M133" s="326"/>
      <c r="N133" s="326">
        <v>0</v>
      </c>
    </row>
    <row r="134" spans="1:14" x14ac:dyDescent="0.25">
      <c r="A134" t="s">
        <v>2686</v>
      </c>
      <c r="C134" s="326">
        <v>51</v>
      </c>
      <c r="D134" s="326" t="s">
        <v>2582</v>
      </c>
      <c r="E134" s="326"/>
      <c r="F134" s="326">
        <v>0</v>
      </c>
      <c r="G134" s="326">
        <v>0</v>
      </c>
      <c r="H134" s="326">
        <v>0</v>
      </c>
      <c r="I134" s="326"/>
      <c r="J134" s="326">
        <v>0</v>
      </c>
      <c r="K134" s="326">
        <v>0</v>
      </c>
      <c r="L134" s="326">
        <v>0</v>
      </c>
      <c r="M134" s="326"/>
      <c r="N134" s="326">
        <v>0</v>
      </c>
    </row>
    <row r="135" spans="1:14" x14ac:dyDescent="0.25">
      <c r="A135" t="s">
        <v>2686</v>
      </c>
      <c r="C135" s="326">
        <v>52</v>
      </c>
      <c r="D135" s="326" t="s">
        <v>2681</v>
      </c>
      <c r="E135" s="326"/>
      <c r="F135" s="326">
        <v>0</v>
      </c>
      <c r="G135" s="326">
        <v>0</v>
      </c>
      <c r="H135" s="326">
        <v>0</v>
      </c>
      <c r="I135" s="326"/>
      <c r="J135" s="326">
        <v>0</v>
      </c>
      <c r="K135" s="326">
        <v>0</v>
      </c>
      <c r="L135" s="326">
        <v>0</v>
      </c>
      <c r="M135" s="326"/>
      <c r="N135" s="326">
        <v>0</v>
      </c>
    </row>
    <row r="136" spans="1:14" x14ac:dyDescent="0.25">
      <c r="A136" t="s">
        <v>2686</v>
      </c>
      <c r="C136" s="326"/>
      <c r="D136" s="326" t="s">
        <v>2683</v>
      </c>
      <c r="E136" s="326"/>
      <c r="F136" s="326">
        <v>31098032</v>
      </c>
      <c r="G136" s="326">
        <v>0</v>
      </c>
      <c r="H136" s="326">
        <v>31098032</v>
      </c>
      <c r="I136" s="326"/>
      <c r="J136" s="326">
        <v>31098032</v>
      </c>
      <c r="K136" s="326">
        <v>0</v>
      </c>
      <c r="L136" s="326">
        <v>31098032</v>
      </c>
      <c r="M136" s="326"/>
      <c r="N136" s="326">
        <v>0</v>
      </c>
    </row>
    <row r="137" spans="1:14" x14ac:dyDescent="0.25">
      <c r="A137" t="s">
        <v>2686</v>
      </c>
      <c r="C137" s="326">
        <v>53</v>
      </c>
      <c r="D137" s="326" t="s">
        <v>2562</v>
      </c>
      <c r="E137" s="326"/>
      <c r="F137" s="326">
        <v>31098032</v>
      </c>
      <c r="G137" s="326">
        <v>0</v>
      </c>
      <c r="H137" s="326">
        <v>31098032</v>
      </c>
      <c r="I137" s="326"/>
      <c r="J137" s="326">
        <v>31098032</v>
      </c>
      <c r="K137" s="326">
        <v>0</v>
      </c>
      <c r="L137" s="326">
        <v>31098032</v>
      </c>
      <c r="M137" s="326"/>
      <c r="N137" s="326">
        <v>0</v>
      </c>
    </row>
    <row r="138" spans="1:14" x14ac:dyDescent="0.25">
      <c r="A138" t="s">
        <v>2686</v>
      </c>
      <c r="C138" s="326"/>
      <c r="D138" s="326" t="s">
        <v>2684</v>
      </c>
      <c r="E138" s="326"/>
      <c r="F138" s="326">
        <v>262120500</v>
      </c>
      <c r="G138" s="326">
        <v>0</v>
      </c>
      <c r="H138" s="326">
        <v>262120500</v>
      </c>
      <c r="I138" s="326"/>
      <c r="J138" s="326">
        <v>262120500</v>
      </c>
      <c r="K138" s="326">
        <v>0</v>
      </c>
      <c r="L138" s="326">
        <v>262120500</v>
      </c>
      <c r="M138" s="326"/>
      <c r="N138" s="326">
        <v>0</v>
      </c>
    </row>
    <row r="139" spans="1:14" x14ac:dyDescent="0.25">
      <c r="A139" t="s">
        <v>2686</v>
      </c>
      <c r="C139" s="326">
        <v>54</v>
      </c>
      <c r="D139" s="326" t="s">
        <v>2563</v>
      </c>
      <c r="E139" s="326"/>
      <c r="F139" s="326">
        <v>262120500</v>
      </c>
      <c r="G139" s="326">
        <v>0</v>
      </c>
      <c r="H139" s="326">
        <v>262120500</v>
      </c>
      <c r="I139" s="326"/>
      <c r="J139" s="326">
        <v>262120500</v>
      </c>
      <c r="K139" s="326">
        <v>0</v>
      </c>
      <c r="L139" s="326">
        <v>262120500</v>
      </c>
      <c r="M139" s="326"/>
      <c r="N139" s="326">
        <v>0</v>
      </c>
    </row>
    <row r="140" spans="1:14" x14ac:dyDescent="0.25">
      <c r="A140" t="s">
        <v>2686</v>
      </c>
      <c r="C140" s="326"/>
      <c r="D140" s="326" t="s">
        <v>1509</v>
      </c>
      <c r="E140" s="326"/>
      <c r="F140" s="326">
        <v>0</v>
      </c>
      <c r="G140" s="326">
        <v>0</v>
      </c>
      <c r="H140" s="326">
        <v>0</v>
      </c>
      <c r="I140" s="326">
        <v>808920</v>
      </c>
      <c r="J140" s="326">
        <v>0</v>
      </c>
      <c r="K140" s="326">
        <v>0</v>
      </c>
      <c r="L140" s="326">
        <v>0</v>
      </c>
      <c r="M140" s="326"/>
      <c r="N140" s="326">
        <v>0</v>
      </c>
    </row>
    <row r="141" spans="1:14" x14ac:dyDescent="0.25">
      <c r="A141" t="s">
        <v>2686</v>
      </c>
      <c r="C141" s="326">
        <v>55</v>
      </c>
      <c r="D141" s="326" t="s">
        <v>2555</v>
      </c>
      <c r="E141" s="326"/>
      <c r="F141" s="326"/>
      <c r="G141" s="326">
        <v>0</v>
      </c>
      <c r="H141" s="326">
        <v>0</v>
      </c>
      <c r="I141" s="326"/>
      <c r="J141" s="326"/>
      <c r="K141" s="326">
        <v>0</v>
      </c>
      <c r="L141" s="326">
        <v>0</v>
      </c>
      <c r="M141" s="326"/>
      <c r="N141" s="326">
        <v>0</v>
      </c>
    </row>
    <row r="142" spans="1:14" x14ac:dyDescent="0.25">
      <c r="A142" t="s">
        <v>2686</v>
      </c>
      <c r="B142" t="s">
        <v>2628</v>
      </c>
      <c r="C142" t="s">
        <v>2645</v>
      </c>
      <c r="D142" t="s">
        <v>2646</v>
      </c>
      <c r="F142" t="s">
        <v>2647</v>
      </c>
      <c r="J142" t="s">
        <v>2648</v>
      </c>
      <c r="N142" t="s">
        <v>2649</v>
      </c>
    </row>
    <row r="143" spans="1:14" x14ac:dyDescent="0.25">
      <c r="A143" t="s">
        <v>2686</v>
      </c>
      <c r="F143" t="s">
        <v>2650</v>
      </c>
      <c r="G143" t="s">
        <v>2651</v>
      </c>
      <c r="H143" t="s">
        <v>2652</v>
      </c>
      <c r="J143" t="s">
        <v>2650</v>
      </c>
      <c r="K143" t="s">
        <v>2651</v>
      </c>
      <c r="L143" t="s">
        <v>2652</v>
      </c>
    </row>
    <row r="144" spans="1:14" x14ac:dyDescent="0.25">
      <c r="A144" t="s">
        <v>2686</v>
      </c>
      <c r="C144" t="s">
        <v>2653</v>
      </c>
      <c r="F144">
        <v>0</v>
      </c>
      <c r="G144">
        <v>0</v>
      </c>
      <c r="H144">
        <v>0</v>
      </c>
      <c r="J144">
        <v>0</v>
      </c>
      <c r="K144">
        <v>0</v>
      </c>
      <c r="L144">
        <v>0</v>
      </c>
      <c r="N144">
        <v>0</v>
      </c>
    </row>
    <row r="145" spans="1:14" x14ac:dyDescent="0.25">
      <c r="A145" t="s">
        <v>2686</v>
      </c>
      <c r="C145">
        <v>1</v>
      </c>
      <c r="D145" t="s">
        <v>2654</v>
      </c>
      <c r="F145">
        <v>0</v>
      </c>
      <c r="G145">
        <v>0</v>
      </c>
      <c r="H145">
        <v>0</v>
      </c>
      <c r="J145">
        <v>0</v>
      </c>
      <c r="K145">
        <v>0</v>
      </c>
      <c r="L145">
        <v>0</v>
      </c>
      <c r="N145">
        <v>0</v>
      </c>
    </row>
    <row r="146" spans="1:14" x14ac:dyDescent="0.25">
      <c r="A146" t="s">
        <v>2686</v>
      </c>
      <c r="C146">
        <v>2</v>
      </c>
      <c r="D146" t="s">
        <v>2655</v>
      </c>
      <c r="F146">
        <v>0</v>
      </c>
      <c r="G146">
        <v>0</v>
      </c>
      <c r="H146">
        <v>0</v>
      </c>
      <c r="J146">
        <v>0</v>
      </c>
      <c r="K146">
        <v>0</v>
      </c>
      <c r="L146">
        <v>0</v>
      </c>
      <c r="N146">
        <v>0</v>
      </c>
    </row>
    <row r="147" spans="1:14" x14ac:dyDescent="0.25">
      <c r="A147" t="s">
        <v>2686</v>
      </c>
      <c r="C147" t="s">
        <v>2656</v>
      </c>
      <c r="F147">
        <v>32941808327</v>
      </c>
      <c r="G147">
        <v>-4297604233</v>
      </c>
      <c r="H147">
        <v>28644204094</v>
      </c>
      <c r="J147">
        <v>29887529975</v>
      </c>
      <c r="K147">
        <v>-911864637</v>
      </c>
      <c r="L147">
        <v>28975665338</v>
      </c>
      <c r="N147">
        <v>-331461244</v>
      </c>
    </row>
    <row r="148" spans="1:14" x14ac:dyDescent="0.25">
      <c r="A148" t="s">
        <v>2686</v>
      </c>
      <c r="D148" t="s">
        <v>2657</v>
      </c>
      <c r="F148">
        <v>9618443191</v>
      </c>
      <c r="G148">
        <v>4000000</v>
      </c>
      <c r="H148">
        <v>9622443191</v>
      </c>
      <c r="J148">
        <v>9832435189</v>
      </c>
      <c r="K148">
        <v>0</v>
      </c>
      <c r="L148">
        <v>9832435189</v>
      </c>
      <c r="N148">
        <v>-209991998</v>
      </c>
    </row>
    <row r="149" spans="1:14" x14ac:dyDescent="0.25">
      <c r="A149" t="s">
        <v>2686</v>
      </c>
      <c r="C149">
        <v>3</v>
      </c>
      <c r="D149" t="s">
        <v>2574</v>
      </c>
      <c r="F149">
        <v>9506170071</v>
      </c>
      <c r="G149">
        <v>3000000</v>
      </c>
      <c r="H149">
        <v>9509170071</v>
      </c>
      <c r="J149">
        <v>9509162069</v>
      </c>
      <c r="K149">
        <v>0</v>
      </c>
      <c r="L149">
        <v>9509162069</v>
      </c>
      <c r="N149">
        <v>8002</v>
      </c>
    </row>
    <row r="150" spans="1:14" x14ac:dyDescent="0.25">
      <c r="A150" t="s">
        <v>2686</v>
      </c>
      <c r="C150">
        <v>4</v>
      </c>
      <c r="D150" t="s">
        <v>2551</v>
      </c>
      <c r="F150">
        <v>112273120</v>
      </c>
      <c r="G150">
        <v>0</v>
      </c>
      <c r="H150">
        <v>112273120</v>
      </c>
      <c r="J150">
        <v>322273120</v>
      </c>
      <c r="K150">
        <v>0</v>
      </c>
      <c r="L150">
        <v>322273120</v>
      </c>
      <c r="N150">
        <v>-210000000</v>
      </c>
    </row>
    <row r="151" spans="1:14" x14ac:dyDescent="0.25">
      <c r="A151" t="s">
        <v>2686</v>
      </c>
      <c r="C151">
        <v>5</v>
      </c>
      <c r="D151" t="s">
        <v>2565</v>
      </c>
      <c r="G151">
        <v>1000000</v>
      </c>
      <c r="H151">
        <v>1000000</v>
      </c>
      <c r="J151">
        <v>1000000</v>
      </c>
      <c r="K151">
        <v>0</v>
      </c>
      <c r="L151">
        <v>1000000</v>
      </c>
      <c r="N151">
        <v>0</v>
      </c>
    </row>
    <row r="152" spans="1:14" x14ac:dyDescent="0.25">
      <c r="A152" t="s">
        <v>2686</v>
      </c>
      <c r="C152">
        <v>6</v>
      </c>
      <c r="D152" t="s">
        <v>2658</v>
      </c>
      <c r="G152">
        <v>0</v>
      </c>
      <c r="H152">
        <v>0</v>
      </c>
      <c r="J152">
        <v>0</v>
      </c>
      <c r="K152">
        <v>0</v>
      </c>
      <c r="L152">
        <v>0</v>
      </c>
      <c r="N152">
        <v>0</v>
      </c>
    </row>
    <row r="153" spans="1:14" x14ac:dyDescent="0.25">
      <c r="A153" t="s">
        <v>2686</v>
      </c>
      <c r="C153">
        <v>7</v>
      </c>
      <c r="D153" t="s">
        <v>2576</v>
      </c>
      <c r="F153">
        <v>0</v>
      </c>
      <c r="G153">
        <v>0</v>
      </c>
      <c r="H153">
        <v>0</v>
      </c>
      <c r="J153">
        <v>0</v>
      </c>
      <c r="K153">
        <v>0</v>
      </c>
      <c r="L153">
        <v>0</v>
      </c>
      <c r="N153">
        <v>0</v>
      </c>
    </row>
    <row r="154" spans="1:14" x14ac:dyDescent="0.25">
      <c r="A154" t="s">
        <v>2686</v>
      </c>
      <c r="D154" t="s">
        <v>2659</v>
      </c>
      <c r="F154">
        <v>0</v>
      </c>
      <c r="G154">
        <v>0</v>
      </c>
      <c r="H154">
        <v>0</v>
      </c>
      <c r="J154">
        <v>0</v>
      </c>
      <c r="K154">
        <v>0</v>
      </c>
      <c r="L154">
        <v>0</v>
      </c>
      <c r="N154">
        <v>0</v>
      </c>
    </row>
    <row r="155" spans="1:14" x14ac:dyDescent="0.25">
      <c r="A155" t="s">
        <v>2686</v>
      </c>
      <c r="C155">
        <v>8</v>
      </c>
      <c r="D155" t="s">
        <v>2660</v>
      </c>
      <c r="F155">
        <v>0</v>
      </c>
      <c r="G155">
        <v>0</v>
      </c>
      <c r="H155">
        <v>0</v>
      </c>
      <c r="J155">
        <v>0</v>
      </c>
      <c r="K155">
        <v>0</v>
      </c>
      <c r="L155">
        <v>0</v>
      </c>
      <c r="N155">
        <v>0</v>
      </c>
    </row>
    <row r="156" spans="1:14" x14ac:dyDescent="0.25">
      <c r="A156" t="s">
        <v>2686</v>
      </c>
      <c r="C156">
        <v>9</v>
      </c>
      <c r="D156" t="s">
        <v>2548</v>
      </c>
      <c r="F156">
        <v>0</v>
      </c>
      <c r="G156">
        <v>0</v>
      </c>
      <c r="H156">
        <v>0</v>
      </c>
      <c r="J156">
        <v>0</v>
      </c>
      <c r="K156">
        <v>0</v>
      </c>
      <c r="L156">
        <v>0</v>
      </c>
      <c r="N156">
        <v>0</v>
      </c>
    </row>
    <row r="157" spans="1:14" x14ac:dyDescent="0.25">
      <c r="A157" t="s">
        <v>2686</v>
      </c>
      <c r="C157">
        <v>10</v>
      </c>
      <c r="D157" t="s">
        <v>2550</v>
      </c>
      <c r="F157">
        <v>0</v>
      </c>
      <c r="G157">
        <v>0</v>
      </c>
      <c r="H157">
        <v>0</v>
      </c>
      <c r="J157">
        <v>0</v>
      </c>
      <c r="K157">
        <v>0</v>
      </c>
      <c r="L157">
        <v>0</v>
      </c>
      <c r="N157">
        <v>0</v>
      </c>
    </row>
    <row r="158" spans="1:14" x14ac:dyDescent="0.25">
      <c r="A158" t="s">
        <v>2686</v>
      </c>
      <c r="C158">
        <v>11</v>
      </c>
      <c r="D158" t="s">
        <v>2581</v>
      </c>
      <c r="F158">
        <v>0</v>
      </c>
      <c r="G158">
        <v>0</v>
      </c>
      <c r="H158">
        <v>0</v>
      </c>
      <c r="J158">
        <v>0</v>
      </c>
      <c r="K158">
        <v>0</v>
      </c>
      <c r="L158">
        <v>0</v>
      </c>
      <c r="N158">
        <v>0</v>
      </c>
    </row>
    <row r="159" spans="1:14" x14ac:dyDescent="0.25">
      <c r="A159" t="s">
        <v>2686</v>
      </c>
      <c r="C159">
        <v>12</v>
      </c>
      <c r="D159" t="s">
        <v>2569</v>
      </c>
      <c r="F159">
        <v>0</v>
      </c>
      <c r="G159">
        <v>0</v>
      </c>
      <c r="H159">
        <v>0</v>
      </c>
      <c r="J159">
        <v>0</v>
      </c>
      <c r="K159">
        <v>0</v>
      </c>
      <c r="L159">
        <v>0</v>
      </c>
      <c r="N159">
        <v>0</v>
      </c>
    </row>
    <row r="160" spans="1:14" x14ac:dyDescent="0.25">
      <c r="A160" t="s">
        <v>2686</v>
      </c>
      <c r="C160">
        <v>13</v>
      </c>
      <c r="D160" t="s">
        <v>2661</v>
      </c>
      <c r="F160">
        <v>0</v>
      </c>
      <c r="G160">
        <v>0</v>
      </c>
      <c r="H160">
        <v>0</v>
      </c>
      <c r="J160">
        <v>0</v>
      </c>
      <c r="K160">
        <v>0</v>
      </c>
      <c r="L160">
        <v>0</v>
      </c>
      <c r="N160">
        <v>0</v>
      </c>
    </row>
    <row r="161" spans="1:14" x14ac:dyDescent="0.25">
      <c r="A161" t="s">
        <v>2686</v>
      </c>
      <c r="C161">
        <v>14</v>
      </c>
      <c r="D161" t="s">
        <v>2662</v>
      </c>
      <c r="F161">
        <v>0</v>
      </c>
      <c r="G161">
        <v>0</v>
      </c>
      <c r="H161">
        <v>0</v>
      </c>
      <c r="J161">
        <v>0</v>
      </c>
      <c r="K161">
        <v>0</v>
      </c>
      <c r="L161">
        <v>0</v>
      </c>
      <c r="N161">
        <v>0</v>
      </c>
    </row>
    <row r="162" spans="1:14" x14ac:dyDescent="0.25">
      <c r="A162" t="s">
        <v>2686</v>
      </c>
      <c r="C162">
        <v>15</v>
      </c>
      <c r="D162" t="s">
        <v>2663</v>
      </c>
      <c r="F162">
        <v>0</v>
      </c>
      <c r="G162">
        <v>0</v>
      </c>
      <c r="H162">
        <v>0</v>
      </c>
      <c r="J162">
        <v>0</v>
      </c>
      <c r="K162">
        <v>0</v>
      </c>
      <c r="L162">
        <v>0</v>
      </c>
      <c r="N162">
        <v>0</v>
      </c>
    </row>
    <row r="163" spans="1:14" x14ac:dyDescent="0.25">
      <c r="A163" t="s">
        <v>2686</v>
      </c>
      <c r="D163" t="s">
        <v>2664</v>
      </c>
      <c r="F163">
        <v>700420324</v>
      </c>
      <c r="G163">
        <v>0</v>
      </c>
      <c r="H163">
        <v>700420324</v>
      </c>
      <c r="J163">
        <v>700210162</v>
      </c>
      <c r="K163">
        <v>0</v>
      </c>
      <c r="L163">
        <v>700210162</v>
      </c>
      <c r="N163">
        <v>210162</v>
      </c>
    </row>
    <row r="164" spans="1:14" x14ac:dyDescent="0.25">
      <c r="A164" t="s">
        <v>2686</v>
      </c>
      <c r="C164">
        <v>16</v>
      </c>
      <c r="D164" t="s">
        <v>2581</v>
      </c>
      <c r="F164">
        <v>0</v>
      </c>
      <c r="G164">
        <v>0</v>
      </c>
      <c r="H164">
        <v>0</v>
      </c>
      <c r="J164">
        <v>0</v>
      </c>
      <c r="K164">
        <v>0</v>
      </c>
      <c r="L164">
        <v>0</v>
      </c>
      <c r="N164">
        <v>0</v>
      </c>
    </row>
    <row r="165" spans="1:14" x14ac:dyDescent="0.25">
      <c r="A165" t="s">
        <v>2686</v>
      </c>
      <c r="C165">
        <v>17</v>
      </c>
      <c r="D165" t="s">
        <v>2570</v>
      </c>
      <c r="F165">
        <v>700420324</v>
      </c>
      <c r="G165">
        <v>0</v>
      </c>
      <c r="H165">
        <v>700420324</v>
      </c>
      <c r="J165">
        <v>700210162</v>
      </c>
      <c r="K165">
        <v>0</v>
      </c>
      <c r="L165">
        <v>700210162</v>
      </c>
      <c r="N165">
        <v>210162</v>
      </c>
    </row>
    <row r="166" spans="1:14" x14ac:dyDescent="0.25">
      <c r="A166" t="s">
        <v>2686</v>
      </c>
      <c r="C166">
        <v>18</v>
      </c>
      <c r="D166" t="s">
        <v>2665</v>
      </c>
      <c r="G166">
        <v>0</v>
      </c>
      <c r="H166">
        <v>0</v>
      </c>
      <c r="J166">
        <v>0</v>
      </c>
      <c r="K166">
        <v>0</v>
      </c>
      <c r="L166">
        <v>0</v>
      </c>
      <c r="N166">
        <v>0</v>
      </c>
    </row>
    <row r="167" spans="1:14" x14ac:dyDescent="0.25">
      <c r="A167" t="s">
        <v>2686</v>
      </c>
      <c r="C167">
        <v>19</v>
      </c>
      <c r="D167" t="s">
        <v>2666</v>
      </c>
      <c r="G167">
        <v>0</v>
      </c>
      <c r="H167">
        <v>0</v>
      </c>
      <c r="J167">
        <v>0</v>
      </c>
      <c r="K167">
        <v>0</v>
      </c>
      <c r="L167">
        <v>0</v>
      </c>
      <c r="N167">
        <v>0</v>
      </c>
    </row>
    <row r="168" spans="1:14" x14ac:dyDescent="0.25">
      <c r="A168" t="s">
        <v>2686</v>
      </c>
      <c r="C168">
        <v>20</v>
      </c>
      <c r="D168" t="s">
        <v>2667</v>
      </c>
      <c r="G168">
        <v>0</v>
      </c>
      <c r="H168">
        <v>0</v>
      </c>
      <c r="J168">
        <v>0</v>
      </c>
      <c r="K168">
        <v>0</v>
      </c>
      <c r="L168">
        <v>0</v>
      </c>
      <c r="N168">
        <v>0</v>
      </c>
    </row>
    <row r="169" spans="1:14" x14ac:dyDescent="0.25">
      <c r="A169" t="s">
        <v>2686</v>
      </c>
      <c r="C169">
        <v>21</v>
      </c>
      <c r="D169" t="s">
        <v>2668</v>
      </c>
      <c r="F169">
        <v>0</v>
      </c>
      <c r="G169">
        <v>0</v>
      </c>
      <c r="H169">
        <v>0</v>
      </c>
      <c r="J169">
        <v>0</v>
      </c>
      <c r="K169">
        <v>0</v>
      </c>
      <c r="L169">
        <v>0</v>
      </c>
      <c r="N169">
        <v>0</v>
      </c>
    </row>
    <row r="170" spans="1:14" x14ac:dyDescent="0.25">
      <c r="A170" t="s">
        <v>2686</v>
      </c>
      <c r="C170">
        <v>22</v>
      </c>
      <c r="D170" t="s">
        <v>2669</v>
      </c>
      <c r="F170">
        <v>0</v>
      </c>
      <c r="G170">
        <v>0</v>
      </c>
      <c r="H170">
        <v>0</v>
      </c>
      <c r="J170">
        <v>0</v>
      </c>
      <c r="K170">
        <v>0</v>
      </c>
      <c r="L170">
        <v>0</v>
      </c>
      <c r="N170">
        <v>0</v>
      </c>
    </row>
    <row r="171" spans="1:14" x14ac:dyDescent="0.25">
      <c r="A171" t="s">
        <v>2686</v>
      </c>
      <c r="C171">
        <v>23</v>
      </c>
      <c r="D171" t="s">
        <v>2670</v>
      </c>
      <c r="F171">
        <v>0</v>
      </c>
      <c r="G171">
        <v>0</v>
      </c>
      <c r="H171">
        <v>0</v>
      </c>
      <c r="J171">
        <v>0</v>
      </c>
      <c r="K171">
        <v>0</v>
      </c>
      <c r="L171">
        <v>0</v>
      </c>
      <c r="N171">
        <v>0</v>
      </c>
    </row>
    <row r="172" spans="1:14" x14ac:dyDescent="0.25">
      <c r="A172" t="s">
        <v>2686</v>
      </c>
      <c r="C172">
        <v>24</v>
      </c>
      <c r="D172" t="s">
        <v>2556</v>
      </c>
      <c r="F172">
        <v>0</v>
      </c>
      <c r="G172">
        <v>0</v>
      </c>
      <c r="H172">
        <v>0</v>
      </c>
      <c r="J172">
        <v>0</v>
      </c>
      <c r="K172">
        <v>0</v>
      </c>
      <c r="L172">
        <v>0</v>
      </c>
      <c r="N172">
        <v>0</v>
      </c>
    </row>
    <row r="173" spans="1:14" x14ac:dyDescent="0.25">
      <c r="A173" t="s">
        <v>2686</v>
      </c>
      <c r="C173">
        <v>25</v>
      </c>
      <c r="D173" t="s">
        <v>2557</v>
      </c>
      <c r="F173">
        <v>0</v>
      </c>
      <c r="G173">
        <v>0</v>
      </c>
      <c r="H173">
        <v>0</v>
      </c>
      <c r="J173">
        <v>0</v>
      </c>
      <c r="K173">
        <v>0</v>
      </c>
      <c r="L173">
        <v>0</v>
      </c>
      <c r="N173">
        <v>0</v>
      </c>
    </row>
    <row r="174" spans="1:14" x14ac:dyDescent="0.25">
      <c r="A174" t="s">
        <v>2686</v>
      </c>
      <c r="D174" t="s">
        <v>2671</v>
      </c>
      <c r="F174">
        <v>16075901894</v>
      </c>
      <c r="G174">
        <v>0</v>
      </c>
      <c r="H174">
        <v>16075901894</v>
      </c>
      <c r="J174">
        <v>17075901892</v>
      </c>
      <c r="K174">
        <v>-1000000000</v>
      </c>
      <c r="L174">
        <v>16075901892</v>
      </c>
      <c r="N174">
        <v>2</v>
      </c>
    </row>
    <row r="175" spans="1:14" x14ac:dyDescent="0.25">
      <c r="A175" t="s">
        <v>2686</v>
      </c>
      <c r="C175">
        <v>26</v>
      </c>
      <c r="D175" t="s">
        <v>2589</v>
      </c>
      <c r="F175">
        <v>832010864</v>
      </c>
      <c r="G175">
        <v>0</v>
      </c>
      <c r="H175">
        <v>832010864</v>
      </c>
      <c r="J175">
        <v>832010864</v>
      </c>
      <c r="K175">
        <v>0</v>
      </c>
      <c r="L175">
        <v>832010864</v>
      </c>
      <c r="N175">
        <v>0</v>
      </c>
    </row>
    <row r="176" spans="1:14" x14ac:dyDescent="0.25">
      <c r="A176" t="s">
        <v>2686</v>
      </c>
      <c r="C176">
        <v>27</v>
      </c>
      <c r="D176" t="s">
        <v>2580</v>
      </c>
      <c r="F176">
        <v>2484239231</v>
      </c>
      <c r="G176">
        <v>0</v>
      </c>
      <c r="H176">
        <v>2484239231</v>
      </c>
      <c r="J176">
        <v>2484239231</v>
      </c>
      <c r="K176">
        <v>0</v>
      </c>
      <c r="L176">
        <v>2484239231</v>
      </c>
      <c r="N176">
        <v>0</v>
      </c>
    </row>
    <row r="177" spans="1:14" x14ac:dyDescent="0.25">
      <c r="A177" t="s">
        <v>2686</v>
      </c>
      <c r="C177">
        <v>28</v>
      </c>
      <c r="D177" t="s">
        <v>2577</v>
      </c>
      <c r="F177">
        <v>5000070562</v>
      </c>
      <c r="G177">
        <v>0</v>
      </c>
      <c r="H177">
        <v>5000070562</v>
      </c>
      <c r="J177">
        <v>5000070562</v>
      </c>
      <c r="K177">
        <v>0</v>
      </c>
      <c r="L177">
        <v>5000070562</v>
      </c>
      <c r="N177">
        <v>0</v>
      </c>
    </row>
    <row r="178" spans="1:14" x14ac:dyDescent="0.25">
      <c r="A178" t="s">
        <v>2686</v>
      </c>
      <c r="C178" t="s">
        <v>2672</v>
      </c>
      <c r="D178" t="s">
        <v>2567</v>
      </c>
      <c r="G178">
        <v>0</v>
      </c>
      <c r="H178">
        <v>0</v>
      </c>
      <c r="J178">
        <v>0</v>
      </c>
      <c r="K178">
        <v>0</v>
      </c>
      <c r="L178">
        <v>0</v>
      </c>
      <c r="N178">
        <v>0</v>
      </c>
    </row>
    <row r="179" spans="1:14" x14ac:dyDescent="0.25">
      <c r="A179" t="s">
        <v>2686</v>
      </c>
      <c r="C179" t="s">
        <v>2673</v>
      </c>
      <c r="D179" t="s">
        <v>2568</v>
      </c>
      <c r="F179">
        <v>7298587337</v>
      </c>
      <c r="G179">
        <v>0</v>
      </c>
      <c r="H179">
        <v>7298587337</v>
      </c>
      <c r="J179">
        <v>8298587337</v>
      </c>
      <c r="K179">
        <v>-1000000000</v>
      </c>
      <c r="L179">
        <v>7298587337</v>
      </c>
      <c r="N179">
        <v>0</v>
      </c>
    </row>
    <row r="180" spans="1:14" x14ac:dyDescent="0.25">
      <c r="A180" t="s">
        <v>2686</v>
      </c>
      <c r="C180">
        <v>30</v>
      </c>
      <c r="D180" t="s">
        <v>2579</v>
      </c>
      <c r="F180">
        <v>393361415</v>
      </c>
      <c r="G180">
        <v>0</v>
      </c>
      <c r="H180">
        <v>393361415</v>
      </c>
      <c r="J180">
        <v>393361415</v>
      </c>
      <c r="K180">
        <v>0</v>
      </c>
      <c r="L180">
        <v>393361415</v>
      </c>
      <c r="N180">
        <v>0</v>
      </c>
    </row>
    <row r="181" spans="1:14" x14ac:dyDescent="0.25">
      <c r="A181" t="s">
        <v>2686</v>
      </c>
      <c r="C181">
        <v>31</v>
      </c>
      <c r="D181" t="s">
        <v>2558</v>
      </c>
      <c r="G181">
        <v>0</v>
      </c>
      <c r="H181">
        <v>0</v>
      </c>
      <c r="J181">
        <v>0</v>
      </c>
      <c r="K181">
        <v>0</v>
      </c>
      <c r="L181">
        <v>0</v>
      </c>
      <c r="N181">
        <v>0</v>
      </c>
    </row>
    <row r="182" spans="1:14" x14ac:dyDescent="0.25">
      <c r="A182" t="s">
        <v>2686</v>
      </c>
      <c r="C182">
        <v>32</v>
      </c>
      <c r="D182" t="s">
        <v>2578</v>
      </c>
      <c r="F182">
        <v>19995189</v>
      </c>
      <c r="G182">
        <v>0</v>
      </c>
      <c r="H182">
        <v>19995189</v>
      </c>
      <c r="J182">
        <v>19995187</v>
      </c>
      <c r="K182">
        <v>0</v>
      </c>
      <c r="L182">
        <v>19995187</v>
      </c>
      <c r="N182">
        <v>2</v>
      </c>
    </row>
    <row r="183" spans="1:14" x14ac:dyDescent="0.25">
      <c r="A183" t="s">
        <v>2686</v>
      </c>
      <c r="C183">
        <v>33</v>
      </c>
      <c r="D183" t="s">
        <v>2588</v>
      </c>
      <c r="F183">
        <v>0</v>
      </c>
      <c r="G183">
        <v>0</v>
      </c>
      <c r="H183">
        <v>0</v>
      </c>
      <c r="J183">
        <v>0</v>
      </c>
      <c r="K183">
        <v>0</v>
      </c>
      <c r="L183">
        <v>0</v>
      </c>
      <c r="N183">
        <v>0</v>
      </c>
    </row>
    <row r="184" spans="1:14" x14ac:dyDescent="0.25">
      <c r="A184" t="s">
        <v>2686</v>
      </c>
      <c r="C184">
        <v>34</v>
      </c>
      <c r="D184" t="s">
        <v>2674</v>
      </c>
      <c r="F184">
        <v>0</v>
      </c>
      <c r="G184">
        <v>0</v>
      </c>
      <c r="H184">
        <v>0</v>
      </c>
      <c r="J184">
        <v>0</v>
      </c>
      <c r="K184">
        <v>0</v>
      </c>
      <c r="L184">
        <v>0</v>
      </c>
      <c r="N184">
        <v>0</v>
      </c>
    </row>
    <row r="185" spans="1:14" x14ac:dyDescent="0.25">
      <c r="A185" t="s">
        <v>2686</v>
      </c>
      <c r="C185">
        <v>35</v>
      </c>
      <c r="D185" t="s">
        <v>2675</v>
      </c>
      <c r="F185">
        <v>0</v>
      </c>
      <c r="G185">
        <v>0</v>
      </c>
      <c r="H185">
        <v>0</v>
      </c>
      <c r="J185">
        <v>0</v>
      </c>
      <c r="K185">
        <v>0</v>
      </c>
      <c r="L185">
        <v>0</v>
      </c>
      <c r="N185">
        <v>0</v>
      </c>
    </row>
    <row r="186" spans="1:14" x14ac:dyDescent="0.25">
      <c r="A186" t="s">
        <v>2686</v>
      </c>
      <c r="C186">
        <v>36</v>
      </c>
      <c r="D186" t="s">
        <v>2676</v>
      </c>
      <c r="F186">
        <v>0</v>
      </c>
      <c r="G186">
        <v>0</v>
      </c>
      <c r="H186">
        <v>0</v>
      </c>
      <c r="J186">
        <v>0</v>
      </c>
      <c r="K186">
        <v>0</v>
      </c>
      <c r="L186">
        <v>0</v>
      </c>
      <c r="N186">
        <v>0</v>
      </c>
    </row>
    <row r="187" spans="1:14" x14ac:dyDescent="0.25">
      <c r="A187" t="s">
        <v>2686</v>
      </c>
      <c r="C187">
        <v>37</v>
      </c>
      <c r="D187" t="s">
        <v>2566</v>
      </c>
      <c r="F187">
        <v>47637296</v>
      </c>
      <c r="G187">
        <v>0</v>
      </c>
      <c r="H187">
        <v>47637296</v>
      </c>
      <c r="J187">
        <v>47637296</v>
      </c>
      <c r="K187">
        <v>0</v>
      </c>
      <c r="L187">
        <v>47637296</v>
      </c>
      <c r="N187">
        <v>0</v>
      </c>
    </row>
    <row r="188" spans="1:14" x14ac:dyDescent="0.25">
      <c r="A188" t="s">
        <v>2686</v>
      </c>
      <c r="C188">
        <v>38</v>
      </c>
      <c r="D188" t="s">
        <v>2584</v>
      </c>
      <c r="F188">
        <v>0</v>
      </c>
      <c r="G188">
        <v>0</v>
      </c>
      <c r="H188">
        <v>0</v>
      </c>
      <c r="J188">
        <v>0</v>
      </c>
      <c r="K188">
        <v>0</v>
      </c>
      <c r="L188">
        <v>0</v>
      </c>
      <c r="N188">
        <v>0</v>
      </c>
    </row>
    <row r="189" spans="1:14" x14ac:dyDescent="0.25">
      <c r="A189" t="s">
        <v>2686</v>
      </c>
      <c r="C189">
        <v>39</v>
      </c>
      <c r="D189" t="s">
        <v>2677</v>
      </c>
      <c r="F189">
        <v>0</v>
      </c>
      <c r="G189">
        <v>0</v>
      </c>
      <c r="H189">
        <v>0</v>
      </c>
      <c r="J189">
        <v>0</v>
      </c>
      <c r="K189">
        <v>0</v>
      </c>
      <c r="L189">
        <v>0</v>
      </c>
      <c r="N189">
        <v>0</v>
      </c>
    </row>
    <row r="190" spans="1:14" x14ac:dyDescent="0.25">
      <c r="A190" t="s">
        <v>2686</v>
      </c>
      <c r="D190" t="s">
        <v>2678</v>
      </c>
      <c r="F190">
        <v>2581917267</v>
      </c>
      <c r="G190">
        <v>-1083119188</v>
      </c>
      <c r="H190">
        <v>1498798079</v>
      </c>
      <c r="J190">
        <v>1704751166</v>
      </c>
      <c r="K190">
        <v>0</v>
      </c>
      <c r="L190">
        <v>1704751166</v>
      </c>
      <c r="N190">
        <v>-205953087</v>
      </c>
    </row>
    <row r="191" spans="1:14" x14ac:dyDescent="0.25">
      <c r="A191" t="s">
        <v>2686</v>
      </c>
      <c r="C191">
        <v>40</v>
      </c>
      <c r="D191" t="s">
        <v>2587</v>
      </c>
      <c r="F191">
        <v>0</v>
      </c>
      <c r="G191">
        <v>0</v>
      </c>
      <c r="H191">
        <v>0</v>
      </c>
      <c r="J191">
        <v>197063568</v>
      </c>
      <c r="K191">
        <v>0</v>
      </c>
      <c r="L191">
        <v>197063568</v>
      </c>
      <c r="N191">
        <v>-197063568</v>
      </c>
    </row>
    <row r="192" spans="1:14" x14ac:dyDescent="0.25">
      <c r="A192" t="s">
        <v>2686</v>
      </c>
      <c r="C192">
        <v>41</v>
      </c>
      <c r="D192" t="s">
        <v>2572</v>
      </c>
      <c r="F192">
        <v>0</v>
      </c>
      <c r="G192">
        <v>128076715</v>
      </c>
      <c r="H192">
        <v>128076715</v>
      </c>
      <c r="J192">
        <v>128405812</v>
      </c>
      <c r="K192">
        <v>0</v>
      </c>
      <c r="L192">
        <v>128405812</v>
      </c>
      <c r="N192">
        <v>-329097</v>
      </c>
    </row>
    <row r="193" spans="1:14" x14ac:dyDescent="0.25">
      <c r="A193" t="s">
        <v>2686</v>
      </c>
      <c r="C193">
        <v>42</v>
      </c>
      <c r="D193" t="s">
        <v>2575</v>
      </c>
      <c r="F193">
        <v>0</v>
      </c>
      <c r="G193">
        <v>160501755</v>
      </c>
      <c r="H193">
        <v>160501755</v>
      </c>
      <c r="J193">
        <v>160501755</v>
      </c>
      <c r="K193">
        <v>0</v>
      </c>
      <c r="L193">
        <v>160501755</v>
      </c>
      <c r="N193">
        <v>0</v>
      </c>
    </row>
    <row r="194" spans="1:14" x14ac:dyDescent="0.25">
      <c r="A194" t="s">
        <v>2686</v>
      </c>
      <c r="C194">
        <v>43</v>
      </c>
      <c r="D194" t="s">
        <v>2564</v>
      </c>
      <c r="F194">
        <v>2581917267</v>
      </c>
      <c r="G194">
        <v>-1516489152</v>
      </c>
      <c r="H194">
        <v>1065428115</v>
      </c>
      <c r="J194">
        <v>1073636380</v>
      </c>
      <c r="K194">
        <v>0</v>
      </c>
      <c r="L194">
        <v>1073636380</v>
      </c>
      <c r="N194">
        <v>-8208265</v>
      </c>
    </row>
    <row r="195" spans="1:14" x14ac:dyDescent="0.25">
      <c r="A195" t="s">
        <v>2686</v>
      </c>
      <c r="C195">
        <v>44</v>
      </c>
      <c r="D195" t="s">
        <v>2571</v>
      </c>
      <c r="F195">
        <v>0</v>
      </c>
      <c r="G195">
        <v>80203586</v>
      </c>
      <c r="H195">
        <v>80203586</v>
      </c>
      <c r="J195">
        <v>80203586</v>
      </c>
      <c r="K195">
        <v>0</v>
      </c>
      <c r="L195">
        <v>80203586</v>
      </c>
      <c r="N195">
        <v>0</v>
      </c>
    </row>
    <row r="196" spans="1:14" x14ac:dyDescent="0.25">
      <c r="A196" t="s">
        <v>2686</v>
      </c>
      <c r="C196">
        <v>45</v>
      </c>
      <c r="D196" t="s">
        <v>2573</v>
      </c>
      <c r="F196">
        <v>0</v>
      </c>
      <c r="G196">
        <v>60533931</v>
      </c>
      <c r="H196">
        <v>60533931</v>
      </c>
      <c r="J196">
        <v>60533931</v>
      </c>
      <c r="K196">
        <v>0</v>
      </c>
      <c r="L196">
        <v>60533931</v>
      </c>
      <c r="N196">
        <v>0</v>
      </c>
    </row>
    <row r="197" spans="1:14" x14ac:dyDescent="0.25">
      <c r="A197" t="s">
        <v>2686</v>
      </c>
      <c r="C197">
        <v>46</v>
      </c>
      <c r="D197" t="s">
        <v>2583</v>
      </c>
      <c r="F197">
        <v>0</v>
      </c>
      <c r="G197">
        <v>4053977</v>
      </c>
      <c r="H197">
        <v>4053977</v>
      </c>
      <c r="J197">
        <v>4053977</v>
      </c>
      <c r="K197">
        <v>0</v>
      </c>
      <c r="L197">
        <v>4053977</v>
      </c>
      <c r="N197">
        <v>0</v>
      </c>
    </row>
    <row r="198" spans="1:14" x14ac:dyDescent="0.25">
      <c r="A198" t="s">
        <v>2686</v>
      </c>
      <c r="C198">
        <v>47</v>
      </c>
      <c r="D198" t="s">
        <v>2546</v>
      </c>
      <c r="F198">
        <v>0</v>
      </c>
      <c r="G198">
        <v>0</v>
      </c>
      <c r="H198">
        <v>0</v>
      </c>
      <c r="J198">
        <v>352157</v>
      </c>
      <c r="K198">
        <v>0</v>
      </c>
      <c r="L198">
        <v>352157</v>
      </c>
      <c r="N198">
        <v>-352157</v>
      </c>
    </row>
    <row r="199" spans="1:14" x14ac:dyDescent="0.25">
      <c r="A199" t="s">
        <v>2686</v>
      </c>
      <c r="D199" t="s">
        <v>2679</v>
      </c>
      <c r="F199">
        <v>101670000</v>
      </c>
      <c r="G199">
        <v>0</v>
      </c>
      <c r="H199">
        <v>101670000</v>
      </c>
      <c r="J199">
        <v>101670000</v>
      </c>
      <c r="K199">
        <v>0</v>
      </c>
      <c r="L199">
        <v>101670000</v>
      </c>
      <c r="N199">
        <v>0</v>
      </c>
    </row>
    <row r="200" spans="1:14" x14ac:dyDescent="0.25">
      <c r="A200" t="s">
        <v>2686</v>
      </c>
      <c r="C200">
        <v>48</v>
      </c>
      <c r="D200" t="s">
        <v>2585</v>
      </c>
      <c r="F200">
        <v>101670000</v>
      </c>
      <c r="G200">
        <v>0</v>
      </c>
      <c r="H200">
        <v>101670000</v>
      </c>
      <c r="J200">
        <v>101670000</v>
      </c>
      <c r="K200">
        <v>0</v>
      </c>
      <c r="L200">
        <v>101670000</v>
      </c>
      <c r="N200">
        <v>0</v>
      </c>
    </row>
    <row r="201" spans="1:14" x14ac:dyDescent="0.25">
      <c r="A201" t="s">
        <v>2686</v>
      </c>
      <c r="C201">
        <v>49</v>
      </c>
      <c r="D201" t="s">
        <v>2680</v>
      </c>
      <c r="F201">
        <v>0</v>
      </c>
      <c r="G201">
        <v>0</v>
      </c>
      <c r="H201">
        <v>0</v>
      </c>
      <c r="J201">
        <v>0</v>
      </c>
      <c r="K201">
        <v>0</v>
      </c>
      <c r="L201">
        <v>0</v>
      </c>
      <c r="N201">
        <v>0</v>
      </c>
    </row>
    <row r="202" spans="1:14" x14ac:dyDescent="0.25">
      <c r="A202" t="s">
        <v>2686</v>
      </c>
      <c r="C202">
        <v>50</v>
      </c>
      <c r="D202" t="s">
        <v>2681</v>
      </c>
      <c r="F202">
        <v>0</v>
      </c>
      <c r="G202">
        <v>0</v>
      </c>
      <c r="H202">
        <v>0</v>
      </c>
      <c r="J202">
        <v>0</v>
      </c>
      <c r="K202">
        <v>0</v>
      </c>
      <c r="L202">
        <v>0</v>
      </c>
      <c r="N202">
        <v>0</v>
      </c>
    </row>
    <row r="203" spans="1:14" x14ac:dyDescent="0.25">
      <c r="A203" t="s">
        <v>2686</v>
      </c>
      <c r="D203" t="s">
        <v>2682</v>
      </c>
      <c r="F203">
        <v>176714059</v>
      </c>
      <c r="G203">
        <v>0</v>
      </c>
      <c r="H203">
        <v>176714059</v>
      </c>
      <c r="J203">
        <v>176714059</v>
      </c>
      <c r="K203">
        <v>0</v>
      </c>
      <c r="L203">
        <v>176714059</v>
      </c>
      <c r="N203">
        <v>0</v>
      </c>
    </row>
    <row r="204" spans="1:14" x14ac:dyDescent="0.25">
      <c r="A204" t="s">
        <v>2686</v>
      </c>
      <c r="C204">
        <v>51</v>
      </c>
      <c r="D204" t="s">
        <v>2582</v>
      </c>
      <c r="F204">
        <v>0</v>
      </c>
      <c r="G204">
        <v>0</v>
      </c>
      <c r="H204">
        <v>0</v>
      </c>
      <c r="J204">
        <v>0</v>
      </c>
      <c r="K204">
        <v>0</v>
      </c>
      <c r="L204">
        <v>0</v>
      </c>
      <c r="N204">
        <v>0</v>
      </c>
    </row>
    <row r="205" spans="1:14" x14ac:dyDescent="0.25">
      <c r="A205" t="s">
        <v>2686</v>
      </c>
      <c r="C205">
        <v>52</v>
      </c>
      <c r="D205" t="s">
        <v>2681</v>
      </c>
      <c r="F205">
        <v>176714059</v>
      </c>
      <c r="G205">
        <v>0</v>
      </c>
      <c r="H205">
        <v>176714059</v>
      </c>
      <c r="J205">
        <v>176714059</v>
      </c>
      <c r="K205">
        <v>0</v>
      </c>
      <c r="L205">
        <v>176714059</v>
      </c>
      <c r="N205">
        <v>0</v>
      </c>
    </row>
    <row r="206" spans="1:14" x14ac:dyDescent="0.25">
      <c r="A206" t="s">
        <v>2686</v>
      </c>
      <c r="D206" t="s">
        <v>2683</v>
      </c>
      <c r="F206">
        <v>27760320</v>
      </c>
      <c r="G206">
        <v>0</v>
      </c>
      <c r="H206">
        <v>27760320</v>
      </c>
      <c r="J206">
        <v>27760320</v>
      </c>
      <c r="K206">
        <v>0</v>
      </c>
      <c r="L206">
        <v>27760320</v>
      </c>
      <c r="N206">
        <v>0</v>
      </c>
    </row>
    <row r="207" spans="1:14" x14ac:dyDescent="0.25">
      <c r="A207" t="s">
        <v>2686</v>
      </c>
      <c r="C207">
        <v>53</v>
      </c>
      <c r="D207" t="s">
        <v>2562</v>
      </c>
      <c r="F207">
        <v>27760320</v>
      </c>
      <c r="G207">
        <v>0</v>
      </c>
      <c r="H207">
        <v>27760320</v>
      </c>
      <c r="J207">
        <v>27760320</v>
      </c>
      <c r="K207">
        <v>0</v>
      </c>
      <c r="L207">
        <v>27760320</v>
      </c>
      <c r="N207">
        <v>0</v>
      </c>
    </row>
    <row r="208" spans="1:14" x14ac:dyDescent="0.25">
      <c r="A208" t="s">
        <v>2686</v>
      </c>
      <c r="D208" t="s">
        <v>2684</v>
      </c>
      <c r="F208">
        <v>267853395</v>
      </c>
      <c r="G208">
        <v>0</v>
      </c>
      <c r="H208">
        <v>267853395</v>
      </c>
      <c r="J208">
        <v>267853395</v>
      </c>
      <c r="K208">
        <v>0</v>
      </c>
      <c r="L208">
        <v>267853395</v>
      </c>
      <c r="N208">
        <v>0</v>
      </c>
    </row>
    <row r="209" spans="1:14" x14ac:dyDescent="0.25">
      <c r="A209" t="s">
        <v>2686</v>
      </c>
      <c r="C209">
        <v>54</v>
      </c>
      <c r="D209" t="s">
        <v>2563</v>
      </c>
      <c r="F209">
        <v>267853395</v>
      </c>
      <c r="G209">
        <v>0</v>
      </c>
      <c r="H209">
        <v>267853395</v>
      </c>
      <c r="J209">
        <v>267853395</v>
      </c>
      <c r="K209">
        <v>0</v>
      </c>
      <c r="L209">
        <v>267853395</v>
      </c>
      <c r="N209">
        <v>0</v>
      </c>
    </row>
    <row r="210" spans="1:14" x14ac:dyDescent="0.25">
      <c r="A210" t="s">
        <v>2686</v>
      </c>
      <c r="D210" t="s">
        <v>1509</v>
      </c>
      <c r="F210">
        <v>3391127877</v>
      </c>
      <c r="G210">
        <v>-3218485045</v>
      </c>
      <c r="H210">
        <v>172642832</v>
      </c>
      <c r="I210">
        <v>808920</v>
      </c>
      <c r="J210">
        <v>233792</v>
      </c>
      <c r="K210">
        <v>88135363</v>
      </c>
      <c r="L210">
        <v>88369155</v>
      </c>
      <c r="N210">
        <v>84273677</v>
      </c>
    </row>
    <row r="211" spans="1:14" x14ac:dyDescent="0.25">
      <c r="A211" t="s">
        <v>2686</v>
      </c>
      <c r="C211">
        <v>55</v>
      </c>
      <c r="D211" t="s">
        <v>2555</v>
      </c>
      <c r="F211">
        <v>3391127877</v>
      </c>
      <c r="G211">
        <v>-3218485045</v>
      </c>
      <c r="H211">
        <v>172642832</v>
      </c>
      <c r="J211">
        <v>233792</v>
      </c>
      <c r="K211">
        <v>88135363</v>
      </c>
      <c r="L211">
        <v>88369155</v>
      </c>
      <c r="N211">
        <v>84273677</v>
      </c>
    </row>
    <row r="212" spans="1:14" x14ac:dyDescent="0.25">
      <c r="A212" t="s">
        <v>2686</v>
      </c>
      <c r="B212" t="s">
        <v>2629</v>
      </c>
      <c r="C212" s="326" t="s">
        <v>2645</v>
      </c>
      <c r="D212" s="326" t="s">
        <v>2646</v>
      </c>
      <c r="E212" s="326"/>
      <c r="F212" s="326" t="s">
        <v>2647</v>
      </c>
      <c r="G212" s="326"/>
      <c r="H212" s="326"/>
      <c r="I212" s="326"/>
      <c r="J212" s="326" t="s">
        <v>2648</v>
      </c>
      <c r="K212" s="326"/>
      <c r="L212" s="326"/>
      <c r="M212" s="326"/>
      <c r="N212" s="326" t="s">
        <v>2649</v>
      </c>
    </row>
    <row r="213" spans="1:14" x14ac:dyDescent="0.25">
      <c r="A213" t="s">
        <v>2686</v>
      </c>
      <c r="C213" s="326"/>
      <c r="D213" s="326"/>
      <c r="E213" s="326"/>
      <c r="F213" s="326" t="s">
        <v>2650</v>
      </c>
      <c r="G213" s="326" t="s">
        <v>2651</v>
      </c>
      <c r="H213" s="326" t="s">
        <v>2652</v>
      </c>
      <c r="I213" s="326"/>
      <c r="J213" s="326" t="s">
        <v>2650</v>
      </c>
      <c r="K213" s="326" t="s">
        <v>2651</v>
      </c>
      <c r="L213" s="326" t="s">
        <v>2652</v>
      </c>
      <c r="M213" s="326"/>
      <c r="N213" s="326"/>
    </row>
    <row r="214" spans="1:14" x14ac:dyDescent="0.25">
      <c r="A214" t="s">
        <v>2686</v>
      </c>
      <c r="C214" s="326" t="s">
        <v>2653</v>
      </c>
      <c r="D214" s="326"/>
      <c r="E214" s="326"/>
      <c r="F214" s="326">
        <v>0</v>
      </c>
      <c r="G214" s="326">
        <v>0</v>
      </c>
      <c r="H214" s="326">
        <v>0</v>
      </c>
      <c r="I214" s="326"/>
      <c r="J214" s="326">
        <v>0</v>
      </c>
      <c r="K214" s="326">
        <v>0</v>
      </c>
      <c r="L214" s="326">
        <v>0</v>
      </c>
      <c r="M214" s="326"/>
      <c r="N214" s="326">
        <v>0</v>
      </c>
    </row>
    <row r="215" spans="1:14" x14ac:dyDescent="0.25">
      <c r="A215" t="s">
        <v>2686</v>
      </c>
      <c r="C215" s="326">
        <v>1</v>
      </c>
      <c r="D215" s="326" t="s">
        <v>2654</v>
      </c>
      <c r="E215" s="326"/>
      <c r="F215" s="326">
        <v>0</v>
      </c>
      <c r="G215" s="326">
        <v>0</v>
      </c>
      <c r="H215" s="326">
        <v>0</v>
      </c>
      <c r="I215" s="326"/>
      <c r="J215" s="326">
        <v>0</v>
      </c>
      <c r="K215" s="326">
        <v>0</v>
      </c>
      <c r="L215" s="326">
        <v>0</v>
      </c>
      <c r="M215" s="326"/>
      <c r="N215" s="326">
        <v>0</v>
      </c>
    </row>
    <row r="216" spans="1:14" x14ac:dyDescent="0.25">
      <c r="A216" t="s">
        <v>2686</v>
      </c>
      <c r="C216" s="326">
        <v>2</v>
      </c>
      <c r="D216" s="326" t="s">
        <v>2655</v>
      </c>
      <c r="E216" s="326"/>
      <c r="F216" s="326">
        <v>0</v>
      </c>
      <c r="G216" s="326">
        <v>0</v>
      </c>
      <c r="H216" s="326">
        <v>0</v>
      </c>
      <c r="I216" s="326"/>
      <c r="J216" s="326">
        <v>0</v>
      </c>
      <c r="K216" s="326">
        <v>0</v>
      </c>
      <c r="L216" s="326">
        <v>0</v>
      </c>
      <c r="M216" s="326"/>
      <c r="N216" s="326">
        <v>0</v>
      </c>
    </row>
    <row r="217" spans="1:14" x14ac:dyDescent="0.25">
      <c r="A217" t="s">
        <v>2686</v>
      </c>
      <c r="C217" s="326" t="s">
        <v>2656</v>
      </c>
      <c r="D217" s="326"/>
      <c r="E217" s="326"/>
      <c r="F217" s="326">
        <v>21658055496</v>
      </c>
      <c r="G217" s="326">
        <v>0</v>
      </c>
      <c r="H217" s="326">
        <v>21658055496</v>
      </c>
      <c r="I217" s="326"/>
      <c r="J217" s="326">
        <v>20875343453</v>
      </c>
      <c r="K217" s="326">
        <v>214964066</v>
      </c>
      <c r="L217" s="326">
        <v>21090307519</v>
      </c>
      <c r="M217" s="326"/>
      <c r="N217" s="326">
        <v>567747977</v>
      </c>
    </row>
    <row r="218" spans="1:14" x14ac:dyDescent="0.25">
      <c r="A218" t="s">
        <v>2686</v>
      </c>
      <c r="C218" s="326"/>
      <c r="D218" s="326" t="s">
        <v>2657</v>
      </c>
      <c r="E218" s="326"/>
      <c r="F218" s="326">
        <v>205939341</v>
      </c>
      <c r="G218" s="326">
        <v>0</v>
      </c>
      <c r="H218" s="326">
        <v>205939341</v>
      </c>
      <c r="I218" s="326"/>
      <c r="J218" s="326">
        <v>0</v>
      </c>
      <c r="K218" s="326">
        <v>214964066</v>
      </c>
      <c r="L218" s="326">
        <v>214964066</v>
      </c>
      <c r="M218" s="326"/>
      <c r="N218" s="326">
        <v>-9024725</v>
      </c>
    </row>
    <row r="219" spans="1:14" x14ac:dyDescent="0.25">
      <c r="A219" t="s">
        <v>2686</v>
      </c>
      <c r="C219" s="326">
        <v>3</v>
      </c>
      <c r="D219" s="326" t="s">
        <v>2574</v>
      </c>
      <c r="E219" s="326"/>
      <c r="F219" s="326">
        <v>205939341</v>
      </c>
      <c r="G219" s="326">
        <v>0</v>
      </c>
      <c r="H219" s="326">
        <v>205939341</v>
      </c>
      <c r="I219" s="326"/>
      <c r="J219" s="326">
        <v>0</v>
      </c>
      <c r="K219" s="326">
        <v>214964066</v>
      </c>
      <c r="L219" s="326">
        <v>214964066</v>
      </c>
      <c r="M219" s="326"/>
      <c r="N219" s="326">
        <v>-9024725</v>
      </c>
    </row>
    <row r="220" spans="1:14" x14ac:dyDescent="0.25">
      <c r="A220" t="s">
        <v>2686</v>
      </c>
      <c r="C220" s="326">
        <v>4</v>
      </c>
      <c r="D220" s="326" t="s">
        <v>2551</v>
      </c>
      <c r="E220" s="326"/>
      <c r="F220" s="326">
        <v>0</v>
      </c>
      <c r="G220" s="326">
        <v>0</v>
      </c>
      <c r="H220" s="326">
        <v>0</v>
      </c>
      <c r="I220" s="326"/>
      <c r="J220" s="326">
        <v>0</v>
      </c>
      <c r="K220" s="326">
        <v>0</v>
      </c>
      <c r="L220" s="326">
        <v>0</v>
      </c>
      <c r="M220" s="326"/>
      <c r="N220" s="326">
        <v>0</v>
      </c>
    </row>
    <row r="221" spans="1:14" x14ac:dyDescent="0.25">
      <c r="A221" t="s">
        <v>2686</v>
      </c>
      <c r="C221" s="326">
        <v>5</v>
      </c>
      <c r="D221" s="326" t="s">
        <v>2565</v>
      </c>
      <c r="E221" s="326"/>
      <c r="F221" s="326">
        <v>0</v>
      </c>
      <c r="G221" s="326">
        <v>0</v>
      </c>
      <c r="H221" s="326">
        <v>0</v>
      </c>
      <c r="I221" s="326"/>
      <c r="J221" s="326">
        <v>0</v>
      </c>
      <c r="K221" s="326">
        <v>0</v>
      </c>
      <c r="L221" s="326">
        <v>0</v>
      </c>
      <c r="M221" s="326"/>
      <c r="N221" s="326">
        <v>0</v>
      </c>
    </row>
    <row r="222" spans="1:14" x14ac:dyDescent="0.25">
      <c r="A222" t="s">
        <v>2686</v>
      </c>
      <c r="C222" s="326">
        <v>6</v>
      </c>
      <c r="D222" s="326" t="s">
        <v>2658</v>
      </c>
      <c r="E222" s="326"/>
      <c r="F222" s="326">
        <v>0</v>
      </c>
      <c r="G222" s="326">
        <v>0</v>
      </c>
      <c r="H222" s="326">
        <v>0</v>
      </c>
      <c r="I222" s="326"/>
      <c r="J222" s="326">
        <v>0</v>
      </c>
      <c r="K222" s="326">
        <v>0</v>
      </c>
      <c r="L222" s="326">
        <v>0</v>
      </c>
      <c r="M222" s="326"/>
      <c r="N222" s="326">
        <v>0</v>
      </c>
    </row>
    <row r="223" spans="1:14" x14ac:dyDescent="0.25">
      <c r="A223" t="s">
        <v>2686</v>
      </c>
      <c r="C223" s="326">
        <v>7</v>
      </c>
      <c r="D223" s="326" t="s">
        <v>2576</v>
      </c>
      <c r="E223" s="326"/>
      <c r="F223" s="326">
        <v>0</v>
      </c>
      <c r="G223" s="326">
        <v>0</v>
      </c>
      <c r="H223" s="326">
        <v>0</v>
      </c>
      <c r="I223" s="326"/>
      <c r="J223" s="326">
        <v>0</v>
      </c>
      <c r="K223" s="326">
        <v>0</v>
      </c>
      <c r="L223" s="326">
        <v>0</v>
      </c>
      <c r="M223" s="326"/>
      <c r="N223" s="326">
        <v>0</v>
      </c>
    </row>
    <row r="224" spans="1:14" x14ac:dyDescent="0.25">
      <c r="A224" t="s">
        <v>2686</v>
      </c>
      <c r="C224" s="326"/>
      <c r="D224" s="326" t="s">
        <v>2659</v>
      </c>
      <c r="E224" s="326"/>
      <c r="F224" s="326">
        <v>0</v>
      </c>
      <c r="G224" s="326">
        <v>0</v>
      </c>
      <c r="H224" s="326">
        <v>0</v>
      </c>
      <c r="I224" s="326"/>
      <c r="J224" s="326">
        <v>0</v>
      </c>
      <c r="K224" s="326">
        <v>0</v>
      </c>
      <c r="L224" s="326">
        <v>0</v>
      </c>
      <c r="M224" s="326"/>
      <c r="N224" s="326">
        <v>0</v>
      </c>
    </row>
    <row r="225" spans="1:14" x14ac:dyDescent="0.25">
      <c r="A225" t="s">
        <v>2686</v>
      </c>
      <c r="C225" s="326">
        <v>8</v>
      </c>
      <c r="D225" s="326" t="s">
        <v>2660</v>
      </c>
      <c r="E225" s="326"/>
      <c r="F225" s="326">
        <v>0</v>
      </c>
      <c r="G225" s="326">
        <v>0</v>
      </c>
      <c r="H225" s="326">
        <v>0</v>
      </c>
      <c r="I225" s="326"/>
      <c r="J225" s="326">
        <v>0</v>
      </c>
      <c r="K225" s="326">
        <v>0</v>
      </c>
      <c r="L225" s="326">
        <v>0</v>
      </c>
      <c r="M225" s="326"/>
      <c r="N225" s="326">
        <v>0</v>
      </c>
    </row>
    <row r="226" spans="1:14" x14ac:dyDescent="0.25">
      <c r="A226" t="s">
        <v>2686</v>
      </c>
      <c r="C226" s="326">
        <v>9</v>
      </c>
      <c r="D226" s="326" t="s">
        <v>2548</v>
      </c>
      <c r="E226" s="326"/>
      <c r="F226" s="326">
        <v>0</v>
      </c>
      <c r="G226" s="326">
        <v>0</v>
      </c>
      <c r="H226" s="326">
        <v>0</v>
      </c>
      <c r="I226" s="326"/>
      <c r="J226" s="326">
        <v>0</v>
      </c>
      <c r="K226" s="326">
        <v>0</v>
      </c>
      <c r="L226" s="326">
        <v>0</v>
      </c>
      <c r="M226" s="326"/>
      <c r="N226" s="326">
        <v>0</v>
      </c>
    </row>
    <row r="227" spans="1:14" x14ac:dyDescent="0.25">
      <c r="A227" t="s">
        <v>2686</v>
      </c>
      <c r="C227" s="326">
        <v>10</v>
      </c>
      <c r="D227" s="326" t="s">
        <v>2550</v>
      </c>
      <c r="E227" s="326"/>
      <c r="F227" s="326">
        <v>0</v>
      </c>
      <c r="G227" s="326">
        <v>0</v>
      </c>
      <c r="H227" s="326">
        <v>0</v>
      </c>
      <c r="I227" s="326"/>
      <c r="J227" s="326">
        <v>0</v>
      </c>
      <c r="K227" s="326">
        <v>0</v>
      </c>
      <c r="L227" s="326">
        <v>0</v>
      </c>
      <c r="M227" s="326"/>
      <c r="N227" s="326">
        <v>0</v>
      </c>
    </row>
    <row r="228" spans="1:14" x14ac:dyDescent="0.25">
      <c r="A228" t="s">
        <v>2686</v>
      </c>
      <c r="C228" s="326">
        <v>11</v>
      </c>
      <c r="D228" s="326" t="s">
        <v>2581</v>
      </c>
      <c r="E228" s="326"/>
      <c r="F228" s="326">
        <v>0</v>
      </c>
      <c r="G228" s="326">
        <v>0</v>
      </c>
      <c r="H228" s="326">
        <v>0</v>
      </c>
      <c r="I228" s="326"/>
      <c r="J228" s="326">
        <v>0</v>
      </c>
      <c r="K228" s="326">
        <v>0</v>
      </c>
      <c r="L228" s="326">
        <v>0</v>
      </c>
      <c r="M228" s="326"/>
      <c r="N228" s="326">
        <v>0</v>
      </c>
    </row>
    <row r="229" spans="1:14" x14ac:dyDescent="0.25">
      <c r="A229" t="s">
        <v>2686</v>
      </c>
      <c r="C229" s="326">
        <v>12</v>
      </c>
      <c r="D229" s="326" t="s">
        <v>2569</v>
      </c>
      <c r="E229" s="326"/>
      <c r="F229" s="326">
        <v>0</v>
      </c>
      <c r="G229" s="326">
        <v>0</v>
      </c>
      <c r="H229" s="326">
        <v>0</v>
      </c>
      <c r="I229" s="326"/>
      <c r="J229" s="326">
        <v>0</v>
      </c>
      <c r="K229" s="326">
        <v>0</v>
      </c>
      <c r="L229" s="326">
        <v>0</v>
      </c>
      <c r="M229" s="326"/>
      <c r="N229" s="326">
        <v>0</v>
      </c>
    </row>
    <row r="230" spans="1:14" x14ac:dyDescent="0.25">
      <c r="A230" t="s">
        <v>2686</v>
      </c>
      <c r="C230" s="326">
        <v>13</v>
      </c>
      <c r="D230" s="326" t="s">
        <v>2661</v>
      </c>
      <c r="E230" s="326"/>
      <c r="F230" s="326">
        <v>0</v>
      </c>
      <c r="G230" s="326">
        <v>0</v>
      </c>
      <c r="H230" s="326">
        <v>0</v>
      </c>
      <c r="I230" s="326"/>
      <c r="J230" s="326">
        <v>0</v>
      </c>
      <c r="K230" s="326">
        <v>0</v>
      </c>
      <c r="L230" s="326">
        <v>0</v>
      </c>
      <c r="M230" s="326"/>
      <c r="N230" s="326">
        <v>0</v>
      </c>
    </row>
    <row r="231" spans="1:14" x14ac:dyDescent="0.25">
      <c r="A231" t="s">
        <v>2686</v>
      </c>
      <c r="C231" s="326">
        <v>14</v>
      </c>
      <c r="D231" s="326" t="s">
        <v>2662</v>
      </c>
      <c r="E231" s="326"/>
      <c r="F231" s="326">
        <v>0</v>
      </c>
      <c r="G231" s="326">
        <v>0</v>
      </c>
      <c r="H231" s="326">
        <v>0</v>
      </c>
      <c r="I231" s="326"/>
      <c r="J231" s="326">
        <v>0</v>
      </c>
      <c r="K231" s="326">
        <v>0</v>
      </c>
      <c r="L231" s="326">
        <v>0</v>
      </c>
      <c r="M231" s="326"/>
      <c r="N231" s="326">
        <v>0</v>
      </c>
    </row>
    <row r="232" spans="1:14" x14ac:dyDescent="0.25">
      <c r="A232" t="s">
        <v>2686</v>
      </c>
      <c r="C232" s="326">
        <v>15</v>
      </c>
      <c r="D232" s="326" t="s">
        <v>2663</v>
      </c>
      <c r="E232" s="326"/>
      <c r="F232" s="326">
        <v>0</v>
      </c>
      <c r="G232" s="326">
        <v>0</v>
      </c>
      <c r="H232" s="326">
        <v>0</v>
      </c>
      <c r="I232" s="326"/>
      <c r="J232" s="326">
        <v>0</v>
      </c>
      <c r="K232" s="326">
        <v>0</v>
      </c>
      <c r="L232" s="326">
        <v>0</v>
      </c>
      <c r="M232" s="326"/>
      <c r="N232" s="326">
        <v>0</v>
      </c>
    </row>
    <row r="233" spans="1:14" x14ac:dyDescent="0.25">
      <c r="A233" t="s">
        <v>2686</v>
      </c>
      <c r="C233" s="326"/>
      <c r="D233" s="326" t="s">
        <v>2664</v>
      </c>
      <c r="E233" s="326"/>
      <c r="F233" s="326">
        <v>0</v>
      </c>
      <c r="G233" s="326">
        <v>0</v>
      </c>
      <c r="H233" s="326">
        <v>0</v>
      </c>
      <c r="I233" s="326"/>
      <c r="J233" s="326">
        <v>0</v>
      </c>
      <c r="K233" s="326">
        <v>0</v>
      </c>
      <c r="L233" s="326">
        <v>0</v>
      </c>
      <c r="M233" s="326"/>
      <c r="N233" s="326">
        <v>0</v>
      </c>
    </row>
    <row r="234" spans="1:14" x14ac:dyDescent="0.25">
      <c r="A234" t="s">
        <v>2686</v>
      </c>
      <c r="C234" s="326">
        <v>16</v>
      </c>
      <c r="D234" s="326" t="s">
        <v>2581</v>
      </c>
      <c r="E234" s="326"/>
      <c r="F234" s="326">
        <v>0</v>
      </c>
      <c r="G234" s="326">
        <v>0</v>
      </c>
      <c r="H234" s="326">
        <v>0</v>
      </c>
      <c r="I234" s="326"/>
      <c r="J234" s="326">
        <v>0</v>
      </c>
      <c r="K234" s="326">
        <v>0</v>
      </c>
      <c r="L234" s="326">
        <v>0</v>
      </c>
      <c r="M234" s="326"/>
      <c r="N234" s="326">
        <v>0</v>
      </c>
    </row>
    <row r="235" spans="1:14" x14ac:dyDescent="0.25">
      <c r="A235" t="s">
        <v>2686</v>
      </c>
      <c r="C235" s="326">
        <v>17</v>
      </c>
      <c r="D235" s="326" t="s">
        <v>2570</v>
      </c>
      <c r="E235" s="326"/>
      <c r="F235" s="326">
        <v>0</v>
      </c>
      <c r="G235" s="326">
        <v>0</v>
      </c>
      <c r="H235" s="326">
        <v>0</v>
      </c>
      <c r="I235" s="326"/>
      <c r="J235" s="326">
        <v>0</v>
      </c>
      <c r="K235" s="326">
        <v>0</v>
      </c>
      <c r="L235" s="326">
        <v>0</v>
      </c>
      <c r="M235" s="326"/>
      <c r="N235" s="326">
        <v>0</v>
      </c>
    </row>
    <row r="236" spans="1:14" x14ac:dyDescent="0.25">
      <c r="A236" t="s">
        <v>2686</v>
      </c>
      <c r="C236" s="326">
        <v>18</v>
      </c>
      <c r="D236" s="326" t="s">
        <v>2665</v>
      </c>
      <c r="E236" s="326"/>
      <c r="F236" s="326">
        <v>0</v>
      </c>
      <c r="G236" s="326">
        <v>0</v>
      </c>
      <c r="H236" s="326">
        <v>0</v>
      </c>
      <c r="I236" s="326"/>
      <c r="J236" s="326">
        <v>0</v>
      </c>
      <c r="K236" s="326">
        <v>0</v>
      </c>
      <c r="L236" s="326">
        <v>0</v>
      </c>
      <c r="M236" s="326"/>
      <c r="N236" s="326">
        <v>0</v>
      </c>
    </row>
    <row r="237" spans="1:14" x14ac:dyDescent="0.25">
      <c r="A237" t="s">
        <v>2686</v>
      </c>
      <c r="C237" s="326">
        <v>19</v>
      </c>
      <c r="D237" s="326" t="s">
        <v>2666</v>
      </c>
      <c r="E237" s="326"/>
      <c r="F237" s="326">
        <v>0</v>
      </c>
      <c r="G237" s="326">
        <v>0</v>
      </c>
      <c r="H237" s="326">
        <v>0</v>
      </c>
      <c r="I237" s="326"/>
      <c r="J237" s="326">
        <v>0</v>
      </c>
      <c r="K237" s="326">
        <v>0</v>
      </c>
      <c r="L237" s="326">
        <v>0</v>
      </c>
      <c r="M237" s="326"/>
      <c r="N237" s="326">
        <v>0</v>
      </c>
    </row>
    <row r="238" spans="1:14" x14ac:dyDescent="0.25">
      <c r="A238" t="s">
        <v>2686</v>
      </c>
      <c r="C238" s="326">
        <v>20</v>
      </c>
      <c r="D238" s="326" t="s">
        <v>2667</v>
      </c>
      <c r="E238" s="326"/>
      <c r="F238" s="326">
        <v>0</v>
      </c>
      <c r="G238" s="326">
        <v>0</v>
      </c>
      <c r="H238" s="326">
        <v>0</v>
      </c>
      <c r="I238" s="326"/>
      <c r="J238" s="326">
        <v>0</v>
      </c>
      <c r="K238" s="326">
        <v>0</v>
      </c>
      <c r="L238" s="326">
        <v>0</v>
      </c>
      <c r="M238" s="326"/>
      <c r="N238" s="326">
        <v>0</v>
      </c>
    </row>
    <row r="239" spans="1:14" x14ac:dyDescent="0.25">
      <c r="A239" t="s">
        <v>2686</v>
      </c>
      <c r="C239" s="326">
        <v>21</v>
      </c>
      <c r="D239" s="326" t="s">
        <v>2668</v>
      </c>
      <c r="E239" s="326"/>
      <c r="F239" s="326">
        <v>0</v>
      </c>
      <c r="G239" s="326">
        <v>0</v>
      </c>
      <c r="H239" s="326">
        <v>0</v>
      </c>
      <c r="I239" s="326"/>
      <c r="J239" s="326">
        <v>0</v>
      </c>
      <c r="K239" s="326">
        <v>0</v>
      </c>
      <c r="L239" s="326">
        <v>0</v>
      </c>
      <c r="M239" s="326"/>
      <c r="N239" s="326">
        <v>0</v>
      </c>
    </row>
    <row r="240" spans="1:14" x14ac:dyDescent="0.25">
      <c r="A240" t="s">
        <v>2686</v>
      </c>
      <c r="C240" s="326">
        <v>22</v>
      </c>
      <c r="D240" s="326" t="s">
        <v>2669</v>
      </c>
      <c r="E240" s="326"/>
      <c r="F240" s="326">
        <v>0</v>
      </c>
      <c r="G240" s="326">
        <v>0</v>
      </c>
      <c r="H240" s="326">
        <v>0</v>
      </c>
      <c r="I240" s="326"/>
      <c r="J240" s="326">
        <v>0</v>
      </c>
      <c r="K240" s="326">
        <v>0</v>
      </c>
      <c r="L240" s="326">
        <v>0</v>
      </c>
      <c r="M240" s="326"/>
      <c r="N240" s="326">
        <v>0</v>
      </c>
    </row>
    <row r="241" spans="1:14" x14ac:dyDescent="0.25">
      <c r="A241" t="s">
        <v>2686</v>
      </c>
      <c r="C241" s="326">
        <v>23</v>
      </c>
      <c r="D241" s="326" t="s">
        <v>2670</v>
      </c>
      <c r="E241" s="326"/>
      <c r="F241" s="326">
        <v>0</v>
      </c>
      <c r="G241" s="326">
        <v>0</v>
      </c>
      <c r="H241" s="326">
        <v>0</v>
      </c>
      <c r="I241" s="326"/>
      <c r="J241" s="326">
        <v>0</v>
      </c>
      <c r="K241" s="326">
        <v>0</v>
      </c>
      <c r="L241" s="326">
        <v>0</v>
      </c>
      <c r="M241" s="326"/>
      <c r="N241" s="326">
        <v>0</v>
      </c>
    </row>
    <row r="242" spans="1:14" x14ac:dyDescent="0.25">
      <c r="A242" t="s">
        <v>2686</v>
      </c>
      <c r="C242" s="326">
        <v>24</v>
      </c>
      <c r="D242" s="326" t="s">
        <v>2556</v>
      </c>
      <c r="E242" s="326"/>
      <c r="F242" s="326">
        <v>0</v>
      </c>
      <c r="G242" s="326">
        <v>0</v>
      </c>
      <c r="H242" s="326">
        <v>0</v>
      </c>
      <c r="I242" s="326"/>
      <c r="J242" s="326">
        <v>0</v>
      </c>
      <c r="K242" s="326">
        <v>0</v>
      </c>
      <c r="L242" s="326">
        <v>0</v>
      </c>
      <c r="M242" s="326"/>
      <c r="N242" s="326">
        <v>0</v>
      </c>
    </row>
    <row r="243" spans="1:14" x14ac:dyDescent="0.25">
      <c r="A243" t="s">
        <v>2686</v>
      </c>
      <c r="C243" s="326">
        <v>25</v>
      </c>
      <c r="D243" s="326" t="s">
        <v>2557</v>
      </c>
      <c r="E243" s="326"/>
      <c r="F243" s="326">
        <v>0</v>
      </c>
      <c r="G243" s="326">
        <v>0</v>
      </c>
      <c r="H243" s="326">
        <v>0</v>
      </c>
      <c r="I243" s="326"/>
      <c r="J243" s="326">
        <v>0</v>
      </c>
      <c r="K243" s="326">
        <v>0</v>
      </c>
      <c r="L243" s="326">
        <v>0</v>
      </c>
      <c r="M243" s="326"/>
      <c r="N243" s="326">
        <v>0</v>
      </c>
    </row>
    <row r="244" spans="1:14" x14ac:dyDescent="0.25">
      <c r="A244" t="s">
        <v>2686</v>
      </c>
      <c r="C244" s="326"/>
      <c r="D244" s="326" t="s">
        <v>2671</v>
      </c>
      <c r="E244" s="326"/>
      <c r="F244" s="326">
        <v>13878031586</v>
      </c>
      <c r="G244" s="326">
        <v>0</v>
      </c>
      <c r="H244" s="326">
        <v>13878031586</v>
      </c>
      <c r="I244" s="326"/>
      <c r="J244" s="326">
        <v>13878031586</v>
      </c>
      <c r="K244" s="326">
        <v>0</v>
      </c>
      <c r="L244" s="326">
        <v>13878031586</v>
      </c>
      <c r="M244" s="326"/>
      <c r="N244" s="326">
        <v>0</v>
      </c>
    </row>
    <row r="245" spans="1:14" x14ac:dyDescent="0.25">
      <c r="A245" t="s">
        <v>2686</v>
      </c>
      <c r="C245" s="326">
        <v>26</v>
      </c>
      <c r="D245" s="326" t="s">
        <v>2589</v>
      </c>
      <c r="E245" s="326"/>
      <c r="F245" s="326">
        <v>7474892633</v>
      </c>
      <c r="G245" s="326">
        <v>0</v>
      </c>
      <c r="H245" s="326">
        <v>7474892633</v>
      </c>
      <c r="I245" s="326"/>
      <c r="J245" s="326">
        <v>7474892633</v>
      </c>
      <c r="K245" s="326">
        <v>0</v>
      </c>
      <c r="L245" s="326">
        <v>7474892633</v>
      </c>
      <c r="M245" s="326"/>
      <c r="N245" s="326">
        <v>0</v>
      </c>
    </row>
    <row r="246" spans="1:14" x14ac:dyDescent="0.25">
      <c r="A246" t="s">
        <v>2686</v>
      </c>
      <c r="C246" s="326">
        <v>27</v>
      </c>
      <c r="D246" s="326" t="s">
        <v>2580</v>
      </c>
      <c r="E246" s="326"/>
      <c r="F246" s="326">
        <v>1281706841</v>
      </c>
      <c r="G246" s="326">
        <v>0</v>
      </c>
      <c r="H246" s="326">
        <v>1281706841</v>
      </c>
      <c r="I246" s="326"/>
      <c r="J246" s="326">
        <v>1281706841</v>
      </c>
      <c r="K246" s="326">
        <v>0</v>
      </c>
      <c r="L246" s="326">
        <v>1281706841</v>
      </c>
      <c r="M246" s="326"/>
      <c r="N246" s="326">
        <v>0</v>
      </c>
    </row>
    <row r="247" spans="1:14" x14ac:dyDescent="0.25">
      <c r="A247" t="s">
        <v>2686</v>
      </c>
      <c r="C247" s="326">
        <v>28</v>
      </c>
      <c r="D247" s="326" t="s">
        <v>2577</v>
      </c>
      <c r="E247" s="326"/>
      <c r="F247" s="326">
        <v>0</v>
      </c>
      <c r="G247" s="326">
        <v>0</v>
      </c>
      <c r="H247" s="326">
        <v>0</v>
      </c>
      <c r="I247" s="326"/>
      <c r="J247" s="326">
        <v>0</v>
      </c>
      <c r="K247" s="326">
        <v>0</v>
      </c>
      <c r="L247" s="326">
        <v>0</v>
      </c>
      <c r="M247" s="326"/>
      <c r="N247" s="326">
        <v>0</v>
      </c>
    </row>
    <row r="248" spans="1:14" x14ac:dyDescent="0.25">
      <c r="A248" t="s">
        <v>2686</v>
      </c>
      <c r="C248" s="326" t="s">
        <v>2672</v>
      </c>
      <c r="D248" s="326" t="s">
        <v>2567</v>
      </c>
      <c r="E248" s="326"/>
      <c r="F248" s="326">
        <v>0</v>
      </c>
      <c r="G248" s="326">
        <v>0</v>
      </c>
      <c r="H248" s="326">
        <v>0</v>
      </c>
      <c r="I248" s="326"/>
      <c r="J248" s="326">
        <v>0</v>
      </c>
      <c r="K248" s="326">
        <v>0</v>
      </c>
      <c r="L248" s="326">
        <v>0</v>
      </c>
      <c r="M248" s="326"/>
      <c r="N248" s="326">
        <v>0</v>
      </c>
    </row>
    <row r="249" spans="1:14" x14ac:dyDescent="0.25">
      <c r="A249" t="s">
        <v>2686</v>
      </c>
      <c r="C249" s="326" t="s">
        <v>2673</v>
      </c>
      <c r="D249" s="326" t="s">
        <v>2568</v>
      </c>
      <c r="E249" s="326"/>
      <c r="F249" s="326">
        <v>0</v>
      </c>
      <c r="G249" s="326">
        <v>0</v>
      </c>
      <c r="H249" s="326">
        <v>0</v>
      </c>
      <c r="I249" s="326"/>
      <c r="J249" s="326">
        <v>0</v>
      </c>
      <c r="K249" s="326">
        <v>0</v>
      </c>
      <c r="L249" s="326">
        <v>0</v>
      </c>
      <c r="M249" s="326"/>
      <c r="N249" s="326">
        <v>0</v>
      </c>
    </row>
    <row r="250" spans="1:14" x14ac:dyDescent="0.25">
      <c r="A250" t="s">
        <v>2686</v>
      </c>
      <c r="C250" s="326">
        <v>30</v>
      </c>
      <c r="D250" s="326" t="s">
        <v>2579</v>
      </c>
      <c r="E250" s="326"/>
      <c r="F250" s="326">
        <v>0</v>
      </c>
      <c r="G250" s="326">
        <v>0</v>
      </c>
      <c r="H250" s="326">
        <v>0</v>
      </c>
      <c r="I250" s="326"/>
      <c r="J250" s="326">
        <v>0</v>
      </c>
      <c r="K250" s="326">
        <v>0</v>
      </c>
      <c r="L250" s="326">
        <v>0</v>
      </c>
      <c r="M250" s="326"/>
      <c r="N250" s="326">
        <v>0</v>
      </c>
    </row>
    <row r="251" spans="1:14" x14ac:dyDescent="0.25">
      <c r="A251" t="s">
        <v>2686</v>
      </c>
      <c r="C251" s="326">
        <v>31</v>
      </c>
      <c r="D251" s="326" t="s">
        <v>2558</v>
      </c>
      <c r="E251" s="326"/>
      <c r="F251" s="326">
        <v>0</v>
      </c>
      <c r="G251" s="326">
        <v>0</v>
      </c>
      <c r="H251" s="326">
        <v>0</v>
      </c>
      <c r="I251" s="326"/>
      <c r="J251" s="326">
        <v>0</v>
      </c>
      <c r="K251" s="326">
        <v>0</v>
      </c>
      <c r="L251" s="326">
        <v>0</v>
      </c>
      <c r="M251" s="326"/>
      <c r="N251" s="326">
        <v>0</v>
      </c>
    </row>
    <row r="252" spans="1:14" x14ac:dyDescent="0.25">
      <c r="A252" t="s">
        <v>2686</v>
      </c>
      <c r="C252" s="326">
        <v>32</v>
      </c>
      <c r="D252" s="326" t="s">
        <v>2578</v>
      </c>
      <c r="E252" s="326"/>
      <c r="F252" s="326">
        <v>4038757</v>
      </c>
      <c r="G252" s="326">
        <v>0</v>
      </c>
      <c r="H252" s="326">
        <v>4038757</v>
      </c>
      <c r="I252" s="326"/>
      <c r="J252" s="326">
        <v>4038757</v>
      </c>
      <c r="K252" s="326">
        <v>0</v>
      </c>
      <c r="L252" s="326">
        <v>4038757</v>
      </c>
      <c r="M252" s="326"/>
      <c r="N252" s="326">
        <v>0</v>
      </c>
    </row>
    <row r="253" spans="1:14" x14ac:dyDescent="0.25">
      <c r="A253" t="s">
        <v>2686</v>
      </c>
      <c r="C253" s="326">
        <v>33</v>
      </c>
      <c r="D253" s="326" t="s">
        <v>2588</v>
      </c>
      <c r="E253" s="326"/>
      <c r="F253" s="326">
        <v>0</v>
      </c>
      <c r="G253" s="326">
        <v>0</v>
      </c>
      <c r="H253" s="326">
        <v>0</v>
      </c>
      <c r="I253" s="326"/>
      <c r="J253" s="326">
        <v>0</v>
      </c>
      <c r="K253" s="326">
        <v>0</v>
      </c>
      <c r="L253" s="326">
        <v>0</v>
      </c>
      <c r="M253" s="326"/>
      <c r="N253" s="326">
        <v>0</v>
      </c>
    </row>
    <row r="254" spans="1:14" x14ac:dyDescent="0.25">
      <c r="A254" t="s">
        <v>2686</v>
      </c>
      <c r="C254" s="326">
        <v>34</v>
      </c>
      <c r="D254" s="326" t="s">
        <v>2674</v>
      </c>
      <c r="E254" s="326"/>
      <c r="F254" s="326">
        <v>0</v>
      </c>
      <c r="G254" s="326">
        <v>0</v>
      </c>
      <c r="H254" s="326">
        <v>0</v>
      </c>
      <c r="I254" s="326"/>
      <c r="J254" s="326">
        <v>0</v>
      </c>
      <c r="K254" s="326">
        <v>0</v>
      </c>
      <c r="L254" s="326">
        <v>0</v>
      </c>
      <c r="M254" s="326"/>
      <c r="N254" s="326">
        <v>0</v>
      </c>
    </row>
    <row r="255" spans="1:14" x14ac:dyDescent="0.25">
      <c r="A255" t="s">
        <v>2686</v>
      </c>
      <c r="C255" s="326">
        <v>35</v>
      </c>
      <c r="D255" s="326" t="s">
        <v>2675</v>
      </c>
      <c r="E255" s="326"/>
      <c r="F255" s="326">
        <v>0</v>
      </c>
      <c r="G255" s="326">
        <v>0</v>
      </c>
      <c r="H255" s="326">
        <v>0</v>
      </c>
      <c r="I255" s="326"/>
      <c r="J255" s="326">
        <v>0</v>
      </c>
      <c r="K255" s="326">
        <v>0</v>
      </c>
      <c r="L255" s="326">
        <v>0</v>
      </c>
      <c r="M255" s="326"/>
      <c r="N255" s="326">
        <v>0</v>
      </c>
    </row>
    <row r="256" spans="1:14" x14ac:dyDescent="0.25">
      <c r="A256" t="s">
        <v>2686</v>
      </c>
      <c r="C256" s="326">
        <v>36</v>
      </c>
      <c r="D256" s="326" t="s">
        <v>2676</v>
      </c>
      <c r="E256" s="326"/>
      <c r="F256" s="326">
        <v>0</v>
      </c>
      <c r="G256" s="326">
        <v>0</v>
      </c>
      <c r="H256" s="326">
        <v>0</v>
      </c>
      <c r="I256" s="326"/>
      <c r="J256" s="326">
        <v>0</v>
      </c>
      <c r="K256" s="326">
        <v>0</v>
      </c>
      <c r="L256" s="326">
        <v>0</v>
      </c>
      <c r="M256" s="326"/>
      <c r="N256" s="326">
        <v>0</v>
      </c>
    </row>
    <row r="257" spans="1:14" x14ac:dyDescent="0.25">
      <c r="A257" t="s">
        <v>2686</v>
      </c>
      <c r="C257" s="326">
        <v>37</v>
      </c>
      <c r="D257" s="326" t="s">
        <v>2566</v>
      </c>
      <c r="E257" s="326"/>
      <c r="F257" s="326">
        <v>17831325</v>
      </c>
      <c r="G257" s="326">
        <v>0</v>
      </c>
      <c r="H257" s="326">
        <v>17831325</v>
      </c>
      <c r="I257" s="326"/>
      <c r="J257" s="326">
        <v>17831325</v>
      </c>
      <c r="K257" s="326">
        <v>0</v>
      </c>
      <c r="L257" s="326">
        <v>17831325</v>
      </c>
      <c r="M257" s="326"/>
      <c r="N257" s="326">
        <v>0</v>
      </c>
    </row>
    <row r="258" spans="1:14" x14ac:dyDescent="0.25">
      <c r="A258" t="s">
        <v>2686</v>
      </c>
      <c r="C258" s="326">
        <v>38</v>
      </c>
      <c r="D258" s="326" t="s">
        <v>2584</v>
      </c>
      <c r="E258" s="326"/>
      <c r="F258" s="326">
        <v>5099562030</v>
      </c>
      <c r="G258" s="326">
        <v>0</v>
      </c>
      <c r="H258" s="326">
        <v>5099562030</v>
      </c>
      <c r="I258" s="326"/>
      <c r="J258" s="326">
        <v>5099562030</v>
      </c>
      <c r="K258" s="326">
        <v>0</v>
      </c>
      <c r="L258" s="326">
        <v>5099562030</v>
      </c>
      <c r="M258" s="326"/>
      <c r="N258" s="326">
        <v>0</v>
      </c>
    </row>
    <row r="259" spans="1:14" x14ac:dyDescent="0.25">
      <c r="A259" t="s">
        <v>2686</v>
      </c>
      <c r="C259" s="326">
        <v>39</v>
      </c>
      <c r="D259" s="326" t="s">
        <v>2677</v>
      </c>
      <c r="E259" s="326"/>
      <c r="F259" s="326">
        <v>0</v>
      </c>
      <c r="G259" s="326">
        <v>0</v>
      </c>
      <c r="H259" s="326">
        <v>0</v>
      </c>
      <c r="I259" s="326"/>
      <c r="J259" s="326">
        <v>0</v>
      </c>
      <c r="K259" s="326">
        <v>0</v>
      </c>
      <c r="L259" s="326">
        <v>0</v>
      </c>
      <c r="M259" s="326"/>
      <c r="N259" s="326">
        <v>0</v>
      </c>
    </row>
    <row r="260" spans="1:14" x14ac:dyDescent="0.25">
      <c r="A260" t="s">
        <v>2686</v>
      </c>
      <c r="C260" s="326"/>
      <c r="D260" s="326" t="s">
        <v>2678</v>
      </c>
      <c r="E260" s="326"/>
      <c r="F260" s="326">
        <v>7065021773</v>
      </c>
      <c r="G260" s="326">
        <v>0</v>
      </c>
      <c r="H260" s="326">
        <v>7065021773</v>
      </c>
      <c r="I260" s="326"/>
      <c r="J260" s="326">
        <v>6488249071</v>
      </c>
      <c r="K260" s="326">
        <v>0</v>
      </c>
      <c r="L260" s="326">
        <v>6488249071</v>
      </c>
      <c r="M260" s="326"/>
      <c r="N260" s="326">
        <v>576772702</v>
      </c>
    </row>
    <row r="261" spans="1:14" x14ac:dyDescent="0.25">
      <c r="A261" t="s">
        <v>2686</v>
      </c>
      <c r="C261" s="326">
        <v>40</v>
      </c>
      <c r="D261" s="326" t="s">
        <v>2587</v>
      </c>
      <c r="E261" s="326"/>
      <c r="F261" s="326">
        <v>0</v>
      </c>
      <c r="G261" s="326">
        <v>0</v>
      </c>
      <c r="H261" s="326">
        <v>0</v>
      </c>
      <c r="I261" s="326"/>
      <c r="J261" s="326">
        <v>3605294844</v>
      </c>
      <c r="K261" s="326">
        <v>0</v>
      </c>
      <c r="L261" s="326">
        <v>3605294844</v>
      </c>
      <c r="M261" s="326"/>
      <c r="N261" s="326">
        <v>-3605294844</v>
      </c>
    </row>
    <row r="262" spans="1:14" x14ac:dyDescent="0.25">
      <c r="A262" t="s">
        <v>2686</v>
      </c>
      <c r="C262" s="326">
        <v>41</v>
      </c>
      <c r="D262" s="326" t="s">
        <v>2572</v>
      </c>
      <c r="E262" s="326"/>
      <c r="F262" s="326">
        <v>0</v>
      </c>
      <c r="G262" s="326">
        <v>0</v>
      </c>
      <c r="H262" s="326">
        <v>0</v>
      </c>
      <c r="I262" s="326"/>
      <c r="J262" s="326">
        <v>135065891</v>
      </c>
      <c r="K262" s="326">
        <v>0</v>
      </c>
      <c r="L262" s="326">
        <v>135065891</v>
      </c>
      <c r="M262" s="326"/>
      <c r="N262" s="326">
        <v>-135065891</v>
      </c>
    </row>
    <row r="263" spans="1:14" x14ac:dyDescent="0.25">
      <c r="A263" t="s">
        <v>2686</v>
      </c>
      <c r="C263" s="326">
        <v>42</v>
      </c>
      <c r="D263" s="326" t="s">
        <v>2575</v>
      </c>
      <c r="E263" s="326"/>
      <c r="F263" s="326">
        <v>0</v>
      </c>
      <c r="G263" s="326">
        <v>0</v>
      </c>
      <c r="H263" s="326">
        <v>0</v>
      </c>
      <c r="I263" s="326"/>
      <c r="J263" s="326">
        <v>168832136</v>
      </c>
      <c r="K263" s="326">
        <v>0</v>
      </c>
      <c r="L263" s="326">
        <v>168832136</v>
      </c>
      <c r="M263" s="326"/>
      <c r="N263" s="326">
        <v>-168832136</v>
      </c>
    </row>
    <row r="264" spans="1:14" x14ac:dyDescent="0.25">
      <c r="A264" t="s">
        <v>2686</v>
      </c>
      <c r="C264" s="326">
        <v>43</v>
      </c>
      <c r="D264" s="326" t="s">
        <v>2564</v>
      </c>
      <c r="E264" s="326"/>
      <c r="F264" s="326">
        <v>7065021773</v>
      </c>
      <c r="G264" s="326">
        <v>0</v>
      </c>
      <c r="H264" s="326">
        <v>7065021773</v>
      </c>
      <c r="I264" s="326"/>
      <c r="J264" s="326">
        <v>2425023275</v>
      </c>
      <c r="K264" s="326">
        <v>0</v>
      </c>
      <c r="L264" s="326">
        <v>2425023275</v>
      </c>
      <c r="M264" s="326"/>
      <c r="N264" s="326">
        <v>4639998498</v>
      </c>
    </row>
    <row r="265" spans="1:14" x14ac:dyDescent="0.25">
      <c r="A265" t="s">
        <v>2686</v>
      </c>
      <c r="C265" s="326">
        <v>44</v>
      </c>
      <c r="D265" s="326" t="s">
        <v>2571</v>
      </c>
      <c r="E265" s="326"/>
      <c r="F265" s="326">
        <v>0</v>
      </c>
      <c r="G265" s="326">
        <v>0</v>
      </c>
      <c r="H265" s="326">
        <v>0</v>
      </c>
      <c r="I265" s="326"/>
      <c r="J265" s="326">
        <v>84416071</v>
      </c>
      <c r="K265" s="326">
        <v>0</v>
      </c>
      <c r="L265" s="326">
        <v>84416071</v>
      </c>
      <c r="M265" s="326"/>
      <c r="N265" s="326">
        <v>-84416071</v>
      </c>
    </row>
    <row r="266" spans="1:14" x14ac:dyDescent="0.25">
      <c r="A266" t="s">
        <v>2686</v>
      </c>
      <c r="C266" s="326">
        <v>45</v>
      </c>
      <c r="D266" s="326" t="s">
        <v>2573</v>
      </c>
      <c r="E266" s="326"/>
      <c r="F266" s="326">
        <v>0</v>
      </c>
      <c r="G266" s="326">
        <v>0</v>
      </c>
      <c r="H266" s="326">
        <v>0</v>
      </c>
      <c r="I266" s="326"/>
      <c r="J266" s="326">
        <v>67326836</v>
      </c>
      <c r="K266" s="326">
        <v>0</v>
      </c>
      <c r="L266" s="326">
        <v>67326836</v>
      </c>
      <c r="M266" s="326"/>
      <c r="N266" s="326">
        <v>-67326836</v>
      </c>
    </row>
    <row r="267" spans="1:14" x14ac:dyDescent="0.25">
      <c r="A267" t="s">
        <v>2686</v>
      </c>
      <c r="C267" s="326">
        <v>46</v>
      </c>
      <c r="D267" s="326" t="s">
        <v>2583</v>
      </c>
      <c r="E267" s="326"/>
      <c r="F267" s="326">
        <v>0</v>
      </c>
      <c r="G267" s="326">
        <v>0</v>
      </c>
      <c r="H267" s="326">
        <v>0</v>
      </c>
      <c r="I267" s="326"/>
      <c r="J267" s="326">
        <v>2290018</v>
      </c>
      <c r="K267" s="326">
        <v>0</v>
      </c>
      <c r="L267" s="326">
        <v>2290018</v>
      </c>
      <c r="M267" s="326"/>
      <c r="N267" s="326">
        <v>-2290018</v>
      </c>
    </row>
    <row r="268" spans="1:14" x14ac:dyDescent="0.25">
      <c r="A268" t="s">
        <v>2686</v>
      </c>
      <c r="C268" s="326">
        <v>47</v>
      </c>
      <c r="D268" s="326" t="s">
        <v>2546</v>
      </c>
      <c r="E268" s="326"/>
      <c r="F268" s="326">
        <v>0</v>
      </c>
      <c r="G268" s="326">
        <v>0</v>
      </c>
      <c r="H268" s="326">
        <v>0</v>
      </c>
      <c r="I268" s="326"/>
      <c r="J268" s="326">
        <v>0</v>
      </c>
      <c r="K268" s="326">
        <v>0</v>
      </c>
      <c r="L268" s="326">
        <v>0</v>
      </c>
      <c r="M268" s="326"/>
      <c r="N268" s="326">
        <v>0</v>
      </c>
    </row>
    <row r="269" spans="1:14" x14ac:dyDescent="0.25">
      <c r="A269" t="s">
        <v>2686</v>
      </c>
      <c r="C269" s="326"/>
      <c r="D269" s="326" t="s">
        <v>2679</v>
      </c>
      <c r="E269" s="326"/>
      <c r="F269" s="326">
        <v>0</v>
      </c>
      <c r="G269" s="326">
        <v>0</v>
      </c>
      <c r="H269" s="326">
        <v>0</v>
      </c>
      <c r="I269" s="326"/>
      <c r="J269" s="326">
        <v>0</v>
      </c>
      <c r="K269" s="326">
        <v>0</v>
      </c>
      <c r="L269" s="326">
        <v>0</v>
      </c>
      <c r="M269" s="326"/>
      <c r="N269" s="326">
        <v>0</v>
      </c>
    </row>
    <row r="270" spans="1:14" x14ac:dyDescent="0.25">
      <c r="A270" t="s">
        <v>2686</v>
      </c>
      <c r="C270" s="326">
        <v>48</v>
      </c>
      <c r="D270" s="326" t="s">
        <v>2585</v>
      </c>
      <c r="E270" s="326"/>
      <c r="F270" s="326">
        <v>0</v>
      </c>
      <c r="G270" s="326">
        <v>0</v>
      </c>
      <c r="H270" s="326">
        <v>0</v>
      </c>
      <c r="I270" s="326"/>
      <c r="J270" s="326">
        <v>0</v>
      </c>
      <c r="K270" s="326">
        <v>0</v>
      </c>
      <c r="L270" s="326">
        <v>0</v>
      </c>
      <c r="M270" s="326"/>
      <c r="N270" s="326">
        <v>0</v>
      </c>
    </row>
    <row r="271" spans="1:14" x14ac:dyDescent="0.25">
      <c r="A271" t="s">
        <v>2686</v>
      </c>
      <c r="C271" s="326">
        <v>49</v>
      </c>
      <c r="D271" s="326" t="s">
        <v>2680</v>
      </c>
      <c r="E271" s="326"/>
      <c r="F271" s="326">
        <v>0</v>
      </c>
      <c r="G271" s="326">
        <v>0</v>
      </c>
      <c r="H271" s="326">
        <v>0</v>
      </c>
      <c r="I271" s="326"/>
      <c r="J271" s="326">
        <v>0</v>
      </c>
      <c r="K271" s="326">
        <v>0</v>
      </c>
      <c r="L271" s="326">
        <v>0</v>
      </c>
      <c r="M271" s="326"/>
      <c r="N271" s="326">
        <v>0</v>
      </c>
    </row>
    <row r="272" spans="1:14" x14ac:dyDescent="0.25">
      <c r="A272" t="s">
        <v>2686</v>
      </c>
      <c r="C272" s="326">
        <v>50</v>
      </c>
      <c r="D272" s="326" t="s">
        <v>2681</v>
      </c>
      <c r="E272" s="326"/>
      <c r="F272" s="326">
        <v>0</v>
      </c>
      <c r="G272" s="326">
        <v>0</v>
      </c>
      <c r="H272" s="326">
        <v>0</v>
      </c>
      <c r="I272" s="326"/>
      <c r="J272" s="326">
        <v>0</v>
      </c>
      <c r="K272" s="326">
        <v>0</v>
      </c>
      <c r="L272" s="326">
        <v>0</v>
      </c>
      <c r="M272" s="326"/>
      <c r="N272" s="326">
        <v>0</v>
      </c>
    </row>
    <row r="273" spans="1:14" x14ac:dyDescent="0.25">
      <c r="A273" t="s">
        <v>2686</v>
      </c>
      <c r="C273" s="326"/>
      <c r="D273" s="326" t="s">
        <v>2682</v>
      </c>
      <c r="E273" s="326"/>
      <c r="F273" s="326">
        <v>0</v>
      </c>
      <c r="G273" s="326">
        <v>0</v>
      </c>
      <c r="H273" s="326">
        <v>0</v>
      </c>
      <c r="I273" s="326"/>
      <c r="J273" s="326">
        <v>0</v>
      </c>
      <c r="K273" s="326">
        <v>0</v>
      </c>
      <c r="L273" s="326">
        <v>0</v>
      </c>
      <c r="M273" s="326"/>
      <c r="N273" s="326">
        <v>0</v>
      </c>
    </row>
    <row r="274" spans="1:14" x14ac:dyDescent="0.25">
      <c r="A274" t="s">
        <v>2686</v>
      </c>
      <c r="C274" s="326">
        <v>51</v>
      </c>
      <c r="D274" s="326" t="s">
        <v>2582</v>
      </c>
      <c r="E274" s="326"/>
      <c r="F274" s="326">
        <v>0</v>
      </c>
      <c r="G274" s="326">
        <v>0</v>
      </c>
      <c r="H274" s="326">
        <v>0</v>
      </c>
      <c r="I274" s="326"/>
      <c r="J274" s="326">
        <v>0</v>
      </c>
      <c r="K274" s="326">
        <v>0</v>
      </c>
      <c r="L274" s="326">
        <v>0</v>
      </c>
      <c r="M274" s="326"/>
      <c r="N274" s="326">
        <v>0</v>
      </c>
    </row>
    <row r="275" spans="1:14" x14ac:dyDescent="0.25">
      <c r="A275" t="s">
        <v>2686</v>
      </c>
      <c r="C275" s="326">
        <v>52</v>
      </c>
      <c r="D275" s="326" t="s">
        <v>2681</v>
      </c>
      <c r="E275" s="326"/>
      <c r="F275" s="326">
        <v>0</v>
      </c>
      <c r="G275" s="326">
        <v>0</v>
      </c>
      <c r="H275" s="326">
        <v>0</v>
      </c>
      <c r="I275" s="326"/>
      <c r="J275" s="326">
        <v>0</v>
      </c>
      <c r="K275" s="326">
        <v>0</v>
      </c>
      <c r="L275" s="326">
        <v>0</v>
      </c>
      <c r="M275" s="326"/>
      <c r="N275" s="326">
        <v>0</v>
      </c>
    </row>
    <row r="276" spans="1:14" x14ac:dyDescent="0.25">
      <c r="A276" t="s">
        <v>2686</v>
      </c>
      <c r="C276" s="326"/>
      <c r="D276" s="326" t="s">
        <v>2683</v>
      </c>
      <c r="E276" s="326"/>
      <c r="F276" s="326">
        <v>130032195</v>
      </c>
      <c r="G276" s="326">
        <v>0</v>
      </c>
      <c r="H276" s="326">
        <v>130032195</v>
      </c>
      <c r="I276" s="326"/>
      <c r="J276" s="326">
        <v>130032195</v>
      </c>
      <c r="K276" s="326">
        <v>0</v>
      </c>
      <c r="L276" s="326">
        <v>130032195</v>
      </c>
      <c r="M276" s="326"/>
      <c r="N276" s="326">
        <v>0</v>
      </c>
    </row>
    <row r="277" spans="1:14" x14ac:dyDescent="0.25">
      <c r="A277" t="s">
        <v>2686</v>
      </c>
      <c r="C277" s="326">
        <v>53</v>
      </c>
      <c r="D277" s="326" t="s">
        <v>2562</v>
      </c>
      <c r="E277" s="326"/>
      <c r="F277" s="326">
        <v>130032195</v>
      </c>
      <c r="G277" s="326">
        <v>0</v>
      </c>
      <c r="H277" s="326">
        <v>130032195</v>
      </c>
      <c r="I277" s="326"/>
      <c r="J277" s="326">
        <v>130032195</v>
      </c>
      <c r="K277" s="326">
        <v>0</v>
      </c>
      <c r="L277" s="326">
        <v>130032195</v>
      </c>
      <c r="M277" s="326"/>
      <c r="N277" s="326">
        <v>0</v>
      </c>
    </row>
    <row r="278" spans="1:14" x14ac:dyDescent="0.25">
      <c r="A278" t="s">
        <v>2686</v>
      </c>
      <c r="C278" s="326"/>
      <c r="D278" s="326" t="s">
        <v>2684</v>
      </c>
      <c r="E278" s="326"/>
      <c r="F278" s="326">
        <v>379030601</v>
      </c>
      <c r="G278" s="326">
        <v>0</v>
      </c>
      <c r="H278" s="326">
        <v>379030601</v>
      </c>
      <c r="I278" s="326"/>
      <c r="J278" s="326">
        <v>379030601</v>
      </c>
      <c r="K278" s="326">
        <v>0</v>
      </c>
      <c r="L278" s="326">
        <v>379030601</v>
      </c>
      <c r="M278" s="326"/>
      <c r="N278" s="326">
        <v>0</v>
      </c>
    </row>
    <row r="279" spans="1:14" x14ac:dyDescent="0.25">
      <c r="A279" t="s">
        <v>2686</v>
      </c>
      <c r="C279" s="326">
        <v>54</v>
      </c>
      <c r="D279" s="326" t="s">
        <v>2563</v>
      </c>
      <c r="E279" s="326"/>
      <c r="F279" s="326">
        <v>379030601</v>
      </c>
      <c r="G279" s="326">
        <v>0</v>
      </c>
      <c r="H279" s="326">
        <v>379030601</v>
      </c>
      <c r="I279" s="326"/>
      <c r="J279" s="326">
        <v>379030601</v>
      </c>
      <c r="K279" s="326">
        <v>0</v>
      </c>
      <c r="L279" s="326">
        <v>379030601</v>
      </c>
      <c r="M279" s="326"/>
      <c r="N279" s="326">
        <v>0</v>
      </c>
    </row>
    <row r="280" spans="1:14" x14ac:dyDescent="0.25">
      <c r="A280" t="s">
        <v>2686</v>
      </c>
      <c r="C280" s="326"/>
      <c r="D280" s="326" t="s">
        <v>1509</v>
      </c>
      <c r="E280" s="326"/>
      <c r="F280" s="326">
        <v>0</v>
      </c>
      <c r="G280" s="326">
        <v>0</v>
      </c>
      <c r="H280" s="326">
        <v>0</v>
      </c>
      <c r="I280" s="326">
        <v>808920</v>
      </c>
      <c r="J280" s="326">
        <v>0</v>
      </c>
      <c r="K280" s="326">
        <v>0</v>
      </c>
      <c r="L280" s="326">
        <v>0</v>
      </c>
      <c r="M280" s="326"/>
      <c r="N280" s="326">
        <v>0</v>
      </c>
    </row>
    <row r="281" spans="1:14" x14ac:dyDescent="0.25">
      <c r="A281" t="s">
        <v>2686</v>
      </c>
      <c r="C281" s="326">
        <v>55</v>
      </c>
      <c r="D281" s="326" t="s">
        <v>2555</v>
      </c>
      <c r="E281" s="326"/>
      <c r="F281" s="326"/>
      <c r="G281" s="326">
        <v>0</v>
      </c>
      <c r="H281" s="326">
        <v>0</v>
      </c>
      <c r="I281" s="326"/>
      <c r="J281" s="326"/>
      <c r="K281" s="326">
        <v>0</v>
      </c>
      <c r="L281" s="326">
        <v>0</v>
      </c>
      <c r="M281" s="326"/>
      <c r="N281" s="326">
        <v>0</v>
      </c>
    </row>
    <row r="282" spans="1:14" x14ac:dyDescent="0.25">
      <c r="A282" t="s">
        <v>2686</v>
      </c>
      <c r="B282" t="s">
        <v>2630</v>
      </c>
      <c r="C282" t="s">
        <v>2645</v>
      </c>
      <c r="D282" t="s">
        <v>2646</v>
      </c>
      <c r="F282" t="s">
        <v>2647</v>
      </c>
      <c r="J282" t="s">
        <v>2648</v>
      </c>
      <c r="N282" t="s">
        <v>2649</v>
      </c>
    </row>
    <row r="283" spans="1:14" x14ac:dyDescent="0.25">
      <c r="A283" t="s">
        <v>2686</v>
      </c>
      <c r="F283" t="s">
        <v>2650</v>
      </c>
      <c r="G283" t="s">
        <v>2651</v>
      </c>
      <c r="H283" t="s">
        <v>2652</v>
      </c>
      <c r="J283" t="s">
        <v>2650</v>
      </c>
      <c r="K283" t="s">
        <v>2651</v>
      </c>
      <c r="L283" t="s">
        <v>2652</v>
      </c>
    </row>
    <row r="284" spans="1:14" x14ac:dyDescent="0.25">
      <c r="A284" t="s">
        <v>2686</v>
      </c>
      <c r="C284" t="s">
        <v>2653</v>
      </c>
      <c r="F284">
        <v>0</v>
      </c>
      <c r="G284">
        <v>0</v>
      </c>
      <c r="H284">
        <v>0</v>
      </c>
      <c r="J284">
        <v>0</v>
      </c>
      <c r="K284">
        <v>0</v>
      </c>
      <c r="L284">
        <v>0</v>
      </c>
      <c r="N284">
        <v>0</v>
      </c>
    </row>
    <row r="285" spans="1:14" x14ac:dyDescent="0.25">
      <c r="A285" t="s">
        <v>2686</v>
      </c>
      <c r="C285">
        <v>1</v>
      </c>
      <c r="D285" t="s">
        <v>2654</v>
      </c>
      <c r="F285">
        <v>0</v>
      </c>
      <c r="G285">
        <v>0</v>
      </c>
      <c r="H285">
        <v>0</v>
      </c>
      <c r="J285">
        <v>0</v>
      </c>
      <c r="K285">
        <v>0</v>
      </c>
      <c r="L285">
        <v>0</v>
      </c>
      <c r="N285">
        <v>0</v>
      </c>
    </row>
    <row r="286" spans="1:14" x14ac:dyDescent="0.25">
      <c r="A286" t="s">
        <v>2686</v>
      </c>
      <c r="C286">
        <v>2</v>
      </c>
      <c r="D286" t="s">
        <v>2655</v>
      </c>
      <c r="F286">
        <v>0</v>
      </c>
      <c r="G286">
        <v>0</v>
      </c>
      <c r="H286">
        <v>0</v>
      </c>
      <c r="J286">
        <v>0</v>
      </c>
      <c r="K286">
        <v>0</v>
      </c>
      <c r="L286">
        <v>0</v>
      </c>
      <c r="N286">
        <v>0</v>
      </c>
    </row>
    <row r="287" spans="1:14" x14ac:dyDescent="0.25">
      <c r="A287" t="s">
        <v>2686</v>
      </c>
      <c r="C287" t="s">
        <v>2656</v>
      </c>
      <c r="F287">
        <v>8481567778</v>
      </c>
      <c r="G287">
        <v>0</v>
      </c>
      <c r="H287">
        <v>8481567778</v>
      </c>
      <c r="J287">
        <v>10350552662</v>
      </c>
      <c r="K287">
        <v>5587185</v>
      </c>
      <c r="L287">
        <v>10356139847</v>
      </c>
      <c r="N287">
        <v>-1874572069</v>
      </c>
    </row>
    <row r="288" spans="1:14" x14ac:dyDescent="0.25">
      <c r="A288" t="s">
        <v>2686</v>
      </c>
      <c r="D288" t="s">
        <v>2657</v>
      </c>
      <c r="F288">
        <v>4980914573</v>
      </c>
      <c r="G288">
        <v>0</v>
      </c>
      <c r="H288">
        <v>4980914573</v>
      </c>
      <c r="J288">
        <v>5005314573</v>
      </c>
      <c r="K288">
        <v>0</v>
      </c>
      <c r="L288">
        <v>5005314573</v>
      </c>
      <c r="N288">
        <v>-24400000</v>
      </c>
    </row>
    <row r="289" spans="1:14" x14ac:dyDescent="0.25">
      <c r="A289" t="s">
        <v>2686</v>
      </c>
      <c r="C289">
        <v>3</v>
      </c>
      <c r="D289" t="s">
        <v>2574</v>
      </c>
      <c r="F289">
        <v>4980914573</v>
      </c>
      <c r="G289">
        <v>0</v>
      </c>
      <c r="H289">
        <v>4980914573</v>
      </c>
      <c r="J289">
        <v>4980914573</v>
      </c>
      <c r="K289">
        <v>0</v>
      </c>
      <c r="L289">
        <v>4980914573</v>
      </c>
      <c r="N289">
        <v>0</v>
      </c>
    </row>
    <row r="290" spans="1:14" x14ac:dyDescent="0.25">
      <c r="A290" t="s">
        <v>2686</v>
      </c>
      <c r="C290">
        <v>4</v>
      </c>
      <c r="D290" t="s">
        <v>2551</v>
      </c>
      <c r="F290">
        <v>0</v>
      </c>
      <c r="G290">
        <v>0</v>
      </c>
      <c r="H290">
        <v>0</v>
      </c>
      <c r="J290">
        <v>24400000</v>
      </c>
      <c r="K290">
        <v>0</v>
      </c>
      <c r="L290">
        <v>24400000</v>
      </c>
      <c r="N290">
        <v>-24400000</v>
      </c>
    </row>
    <row r="291" spans="1:14" x14ac:dyDescent="0.25">
      <c r="A291" t="s">
        <v>2686</v>
      </c>
      <c r="C291">
        <v>5</v>
      </c>
      <c r="D291" t="s">
        <v>2565</v>
      </c>
      <c r="F291">
        <v>0</v>
      </c>
      <c r="G291">
        <v>0</v>
      </c>
      <c r="H291">
        <v>0</v>
      </c>
      <c r="J291">
        <v>0</v>
      </c>
      <c r="K291">
        <v>0</v>
      </c>
      <c r="L291">
        <v>0</v>
      </c>
      <c r="N291">
        <v>0</v>
      </c>
    </row>
    <row r="292" spans="1:14" x14ac:dyDescent="0.25">
      <c r="A292" t="s">
        <v>2686</v>
      </c>
      <c r="C292">
        <v>6</v>
      </c>
      <c r="D292" t="s">
        <v>2658</v>
      </c>
      <c r="F292">
        <v>0</v>
      </c>
      <c r="G292">
        <v>0</v>
      </c>
      <c r="H292">
        <v>0</v>
      </c>
      <c r="J292">
        <v>0</v>
      </c>
      <c r="K292">
        <v>0</v>
      </c>
      <c r="L292">
        <v>0</v>
      </c>
      <c r="N292">
        <v>0</v>
      </c>
    </row>
    <row r="293" spans="1:14" x14ac:dyDescent="0.25">
      <c r="A293" t="s">
        <v>2686</v>
      </c>
      <c r="C293">
        <v>7</v>
      </c>
      <c r="D293" t="s">
        <v>2576</v>
      </c>
      <c r="F293">
        <v>0</v>
      </c>
      <c r="G293">
        <v>0</v>
      </c>
      <c r="H293">
        <v>0</v>
      </c>
      <c r="J293">
        <v>0</v>
      </c>
      <c r="K293">
        <v>0</v>
      </c>
      <c r="L293">
        <v>0</v>
      </c>
      <c r="N293">
        <v>0</v>
      </c>
    </row>
    <row r="294" spans="1:14" x14ac:dyDescent="0.25">
      <c r="A294" t="s">
        <v>2686</v>
      </c>
      <c r="D294" t="s">
        <v>2659</v>
      </c>
      <c r="F294">
        <v>0</v>
      </c>
      <c r="G294">
        <v>0</v>
      </c>
      <c r="H294">
        <v>0</v>
      </c>
      <c r="J294">
        <v>0</v>
      </c>
      <c r="K294">
        <v>0</v>
      </c>
      <c r="L294">
        <v>0</v>
      </c>
      <c r="N294">
        <v>0</v>
      </c>
    </row>
    <row r="295" spans="1:14" x14ac:dyDescent="0.25">
      <c r="A295" t="s">
        <v>2686</v>
      </c>
      <c r="C295">
        <v>8</v>
      </c>
      <c r="D295" t="s">
        <v>2660</v>
      </c>
      <c r="F295">
        <v>0</v>
      </c>
      <c r="G295">
        <v>0</v>
      </c>
      <c r="H295">
        <v>0</v>
      </c>
      <c r="J295">
        <v>0</v>
      </c>
      <c r="K295">
        <v>0</v>
      </c>
      <c r="L295">
        <v>0</v>
      </c>
      <c r="N295">
        <v>0</v>
      </c>
    </row>
    <row r="296" spans="1:14" x14ac:dyDescent="0.25">
      <c r="A296" t="s">
        <v>2686</v>
      </c>
      <c r="C296">
        <v>9</v>
      </c>
      <c r="D296" t="s">
        <v>2548</v>
      </c>
      <c r="F296">
        <v>0</v>
      </c>
      <c r="G296">
        <v>0</v>
      </c>
      <c r="H296">
        <v>0</v>
      </c>
      <c r="J296">
        <v>0</v>
      </c>
      <c r="K296">
        <v>0</v>
      </c>
      <c r="L296">
        <v>0</v>
      </c>
      <c r="N296">
        <v>0</v>
      </c>
    </row>
    <row r="297" spans="1:14" x14ac:dyDescent="0.25">
      <c r="A297" t="s">
        <v>2686</v>
      </c>
      <c r="C297">
        <v>10</v>
      </c>
      <c r="D297" t="s">
        <v>2550</v>
      </c>
      <c r="F297">
        <v>0</v>
      </c>
      <c r="G297">
        <v>0</v>
      </c>
      <c r="H297">
        <v>0</v>
      </c>
      <c r="J297">
        <v>0</v>
      </c>
      <c r="K297">
        <v>0</v>
      </c>
      <c r="L297">
        <v>0</v>
      </c>
      <c r="N297">
        <v>0</v>
      </c>
    </row>
    <row r="298" spans="1:14" x14ac:dyDescent="0.25">
      <c r="A298" t="s">
        <v>2686</v>
      </c>
      <c r="C298">
        <v>11</v>
      </c>
      <c r="D298" t="s">
        <v>2581</v>
      </c>
      <c r="F298">
        <v>0</v>
      </c>
      <c r="G298">
        <v>0</v>
      </c>
      <c r="H298">
        <v>0</v>
      </c>
      <c r="J298">
        <v>0</v>
      </c>
      <c r="K298">
        <v>0</v>
      </c>
      <c r="L298">
        <v>0</v>
      </c>
      <c r="N298">
        <v>0</v>
      </c>
    </row>
    <row r="299" spans="1:14" x14ac:dyDescent="0.25">
      <c r="A299" t="s">
        <v>2686</v>
      </c>
      <c r="C299">
        <v>12</v>
      </c>
      <c r="D299" t="s">
        <v>2569</v>
      </c>
      <c r="F299">
        <v>0</v>
      </c>
      <c r="G299">
        <v>0</v>
      </c>
      <c r="H299">
        <v>0</v>
      </c>
      <c r="J299">
        <v>0</v>
      </c>
      <c r="K299">
        <v>0</v>
      </c>
      <c r="L299">
        <v>0</v>
      </c>
      <c r="N299">
        <v>0</v>
      </c>
    </row>
    <row r="300" spans="1:14" x14ac:dyDescent="0.25">
      <c r="A300" t="s">
        <v>2686</v>
      </c>
      <c r="C300">
        <v>13</v>
      </c>
      <c r="D300" t="s">
        <v>2661</v>
      </c>
      <c r="F300">
        <v>0</v>
      </c>
      <c r="G300">
        <v>0</v>
      </c>
      <c r="H300">
        <v>0</v>
      </c>
      <c r="J300">
        <v>0</v>
      </c>
      <c r="K300">
        <v>0</v>
      </c>
      <c r="L300">
        <v>0</v>
      </c>
      <c r="N300">
        <v>0</v>
      </c>
    </row>
    <row r="301" spans="1:14" x14ac:dyDescent="0.25">
      <c r="A301" t="s">
        <v>2686</v>
      </c>
      <c r="C301">
        <v>14</v>
      </c>
      <c r="D301" t="s">
        <v>2662</v>
      </c>
      <c r="F301">
        <v>0</v>
      </c>
      <c r="G301">
        <v>0</v>
      </c>
      <c r="H301">
        <v>0</v>
      </c>
      <c r="J301">
        <v>0</v>
      </c>
      <c r="K301">
        <v>0</v>
      </c>
      <c r="L301">
        <v>0</v>
      </c>
      <c r="N301">
        <v>0</v>
      </c>
    </row>
    <row r="302" spans="1:14" x14ac:dyDescent="0.25">
      <c r="A302" t="s">
        <v>2686</v>
      </c>
      <c r="C302">
        <v>15</v>
      </c>
      <c r="D302" t="s">
        <v>2663</v>
      </c>
      <c r="F302">
        <v>0</v>
      </c>
      <c r="G302">
        <v>0</v>
      </c>
      <c r="H302">
        <v>0</v>
      </c>
      <c r="J302">
        <v>0</v>
      </c>
      <c r="K302">
        <v>0</v>
      </c>
      <c r="L302">
        <v>0</v>
      </c>
      <c r="N302">
        <v>0</v>
      </c>
    </row>
    <row r="303" spans="1:14" x14ac:dyDescent="0.25">
      <c r="A303" t="s">
        <v>2686</v>
      </c>
      <c r="D303" t="s">
        <v>2664</v>
      </c>
      <c r="F303">
        <v>0</v>
      </c>
      <c r="G303">
        <v>0</v>
      </c>
      <c r="H303">
        <v>0</v>
      </c>
      <c r="J303">
        <v>0</v>
      </c>
      <c r="K303">
        <v>0</v>
      </c>
      <c r="L303">
        <v>0</v>
      </c>
      <c r="N303">
        <v>0</v>
      </c>
    </row>
    <row r="304" spans="1:14" x14ac:dyDescent="0.25">
      <c r="A304" t="s">
        <v>2686</v>
      </c>
      <c r="C304">
        <v>16</v>
      </c>
      <c r="D304" t="s">
        <v>2581</v>
      </c>
      <c r="F304">
        <v>0</v>
      </c>
      <c r="G304">
        <v>0</v>
      </c>
      <c r="H304">
        <v>0</v>
      </c>
      <c r="J304">
        <v>0</v>
      </c>
      <c r="K304">
        <v>0</v>
      </c>
      <c r="L304">
        <v>0</v>
      </c>
      <c r="N304">
        <v>0</v>
      </c>
    </row>
    <row r="305" spans="1:14" x14ac:dyDescent="0.25">
      <c r="A305" t="s">
        <v>2686</v>
      </c>
      <c r="C305">
        <v>17</v>
      </c>
      <c r="D305" t="s">
        <v>2570</v>
      </c>
      <c r="F305">
        <v>0</v>
      </c>
      <c r="G305">
        <v>0</v>
      </c>
      <c r="H305">
        <v>0</v>
      </c>
      <c r="J305">
        <v>0</v>
      </c>
      <c r="K305">
        <v>0</v>
      </c>
      <c r="L305">
        <v>0</v>
      </c>
      <c r="N305">
        <v>0</v>
      </c>
    </row>
    <row r="306" spans="1:14" x14ac:dyDescent="0.25">
      <c r="A306" t="s">
        <v>2686</v>
      </c>
      <c r="C306">
        <v>18</v>
      </c>
      <c r="D306" t="s">
        <v>2665</v>
      </c>
      <c r="F306">
        <v>0</v>
      </c>
      <c r="G306">
        <v>0</v>
      </c>
      <c r="H306">
        <v>0</v>
      </c>
      <c r="J306">
        <v>0</v>
      </c>
      <c r="K306">
        <v>0</v>
      </c>
      <c r="L306">
        <v>0</v>
      </c>
      <c r="N306">
        <v>0</v>
      </c>
    </row>
    <row r="307" spans="1:14" x14ac:dyDescent="0.25">
      <c r="A307" t="s">
        <v>2686</v>
      </c>
      <c r="C307">
        <v>19</v>
      </c>
      <c r="D307" t="s">
        <v>2666</v>
      </c>
      <c r="F307">
        <v>0</v>
      </c>
      <c r="G307">
        <v>0</v>
      </c>
      <c r="H307">
        <v>0</v>
      </c>
      <c r="J307">
        <v>0</v>
      </c>
      <c r="K307">
        <v>0</v>
      </c>
      <c r="L307">
        <v>0</v>
      </c>
      <c r="N307">
        <v>0</v>
      </c>
    </row>
    <row r="308" spans="1:14" x14ac:dyDescent="0.25">
      <c r="A308" t="s">
        <v>2686</v>
      </c>
      <c r="C308">
        <v>20</v>
      </c>
      <c r="D308" t="s">
        <v>2667</v>
      </c>
      <c r="F308">
        <v>0</v>
      </c>
      <c r="G308">
        <v>0</v>
      </c>
      <c r="H308">
        <v>0</v>
      </c>
      <c r="J308">
        <v>0</v>
      </c>
      <c r="K308">
        <v>0</v>
      </c>
      <c r="L308">
        <v>0</v>
      </c>
      <c r="N308">
        <v>0</v>
      </c>
    </row>
    <row r="309" spans="1:14" x14ac:dyDescent="0.25">
      <c r="A309" t="s">
        <v>2686</v>
      </c>
      <c r="C309">
        <v>21</v>
      </c>
      <c r="D309" t="s">
        <v>2668</v>
      </c>
      <c r="F309">
        <v>0</v>
      </c>
      <c r="G309">
        <v>0</v>
      </c>
      <c r="H309">
        <v>0</v>
      </c>
      <c r="J309">
        <v>0</v>
      </c>
      <c r="K309">
        <v>0</v>
      </c>
      <c r="L309">
        <v>0</v>
      </c>
      <c r="N309">
        <v>0</v>
      </c>
    </row>
    <row r="310" spans="1:14" x14ac:dyDescent="0.25">
      <c r="A310" t="s">
        <v>2686</v>
      </c>
      <c r="C310">
        <v>22</v>
      </c>
      <c r="D310" t="s">
        <v>2669</v>
      </c>
      <c r="F310">
        <v>0</v>
      </c>
      <c r="G310">
        <v>0</v>
      </c>
      <c r="H310">
        <v>0</v>
      </c>
      <c r="J310">
        <v>0</v>
      </c>
      <c r="K310">
        <v>0</v>
      </c>
      <c r="L310">
        <v>0</v>
      </c>
      <c r="N310">
        <v>0</v>
      </c>
    </row>
    <row r="311" spans="1:14" x14ac:dyDescent="0.25">
      <c r="A311" t="s">
        <v>2686</v>
      </c>
      <c r="C311">
        <v>23</v>
      </c>
      <c r="D311" t="s">
        <v>2670</v>
      </c>
      <c r="F311">
        <v>0</v>
      </c>
      <c r="G311">
        <v>0</v>
      </c>
      <c r="H311">
        <v>0</v>
      </c>
      <c r="J311">
        <v>0</v>
      </c>
      <c r="K311">
        <v>0</v>
      </c>
      <c r="L311">
        <v>0</v>
      </c>
      <c r="N311">
        <v>0</v>
      </c>
    </row>
    <row r="312" spans="1:14" x14ac:dyDescent="0.25">
      <c r="A312" t="s">
        <v>2686</v>
      </c>
      <c r="C312">
        <v>24</v>
      </c>
      <c r="D312" t="s">
        <v>2556</v>
      </c>
      <c r="F312">
        <v>0</v>
      </c>
      <c r="G312">
        <v>0</v>
      </c>
      <c r="H312">
        <v>0</v>
      </c>
      <c r="J312">
        <v>0</v>
      </c>
      <c r="K312">
        <v>0</v>
      </c>
      <c r="L312">
        <v>0</v>
      </c>
      <c r="N312">
        <v>0</v>
      </c>
    </row>
    <row r="313" spans="1:14" x14ac:dyDescent="0.25">
      <c r="A313" t="s">
        <v>2686</v>
      </c>
      <c r="C313">
        <v>25</v>
      </c>
      <c r="D313" t="s">
        <v>2557</v>
      </c>
      <c r="F313">
        <v>0</v>
      </c>
      <c r="G313">
        <v>0</v>
      </c>
      <c r="H313">
        <v>0</v>
      </c>
      <c r="J313">
        <v>0</v>
      </c>
      <c r="K313">
        <v>0</v>
      </c>
      <c r="L313">
        <v>0</v>
      </c>
      <c r="N313">
        <v>0</v>
      </c>
    </row>
    <row r="314" spans="1:14" x14ac:dyDescent="0.25">
      <c r="A314" t="s">
        <v>2686</v>
      </c>
      <c r="D314" t="s">
        <v>2671</v>
      </c>
      <c r="F314">
        <v>2589264380</v>
      </c>
      <c r="G314">
        <v>0</v>
      </c>
      <c r="H314">
        <v>2589264380</v>
      </c>
      <c r="J314">
        <v>4627051098</v>
      </c>
      <c r="K314">
        <v>0</v>
      </c>
      <c r="L314">
        <v>4627051098</v>
      </c>
      <c r="N314">
        <v>-2037786718</v>
      </c>
    </row>
    <row r="315" spans="1:14" x14ac:dyDescent="0.25">
      <c r="A315" t="s">
        <v>2686</v>
      </c>
      <c r="C315">
        <v>26</v>
      </c>
      <c r="D315" t="s">
        <v>2589</v>
      </c>
      <c r="F315">
        <v>82248</v>
      </c>
      <c r="G315">
        <v>0</v>
      </c>
      <c r="H315">
        <v>82248</v>
      </c>
      <c r="J315">
        <v>82248</v>
      </c>
      <c r="K315">
        <v>0</v>
      </c>
      <c r="L315">
        <v>82248</v>
      </c>
      <c r="N315">
        <v>0</v>
      </c>
    </row>
    <row r="316" spans="1:14" x14ac:dyDescent="0.25">
      <c r="A316" t="s">
        <v>2686</v>
      </c>
      <c r="C316">
        <v>27</v>
      </c>
      <c r="D316" t="s">
        <v>2580</v>
      </c>
      <c r="F316">
        <v>2240117301</v>
      </c>
      <c r="G316">
        <v>0</v>
      </c>
      <c r="H316">
        <v>2240117301</v>
      </c>
      <c r="J316">
        <v>4277904018</v>
      </c>
      <c r="K316">
        <v>0</v>
      </c>
      <c r="L316">
        <v>4277904018</v>
      </c>
      <c r="N316">
        <v>-2037786717</v>
      </c>
    </row>
    <row r="317" spans="1:14" x14ac:dyDescent="0.25">
      <c r="A317" t="s">
        <v>2686</v>
      </c>
      <c r="C317">
        <v>28</v>
      </c>
      <c r="D317" t="s">
        <v>2577</v>
      </c>
      <c r="F317">
        <v>0</v>
      </c>
      <c r="G317">
        <v>0</v>
      </c>
      <c r="H317">
        <v>0</v>
      </c>
      <c r="J317">
        <v>0</v>
      </c>
      <c r="K317">
        <v>0</v>
      </c>
      <c r="L317">
        <v>0</v>
      </c>
      <c r="N317">
        <v>0</v>
      </c>
    </row>
    <row r="318" spans="1:14" x14ac:dyDescent="0.25">
      <c r="A318" t="s">
        <v>2686</v>
      </c>
      <c r="C318" t="s">
        <v>2672</v>
      </c>
      <c r="D318" t="s">
        <v>2567</v>
      </c>
      <c r="F318">
        <v>0</v>
      </c>
      <c r="G318">
        <v>0</v>
      </c>
      <c r="H318">
        <v>0</v>
      </c>
      <c r="J318">
        <v>0</v>
      </c>
      <c r="K318">
        <v>0</v>
      </c>
      <c r="L318">
        <v>0</v>
      </c>
      <c r="N318">
        <v>0</v>
      </c>
    </row>
    <row r="319" spans="1:14" x14ac:dyDescent="0.25">
      <c r="A319" t="s">
        <v>2686</v>
      </c>
      <c r="C319" t="s">
        <v>2673</v>
      </c>
      <c r="D319" t="s">
        <v>2568</v>
      </c>
      <c r="F319">
        <v>0</v>
      </c>
      <c r="G319">
        <v>0</v>
      </c>
      <c r="H319">
        <v>0</v>
      </c>
      <c r="J319">
        <v>0</v>
      </c>
      <c r="K319">
        <v>0</v>
      </c>
      <c r="L319">
        <v>0</v>
      </c>
      <c r="N319">
        <v>0</v>
      </c>
    </row>
    <row r="320" spans="1:14" x14ac:dyDescent="0.25">
      <c r="A320" t="s">
        <v>2686</v>
      </c>
      <c r="C320">
        <v>30</v>
      </c>
      <c r="D320" t="s">
        <v>2579</v>
      </c>
      <c r="F320">
        <v>338490698</v>
      </c>
      <c r="G320">
        <v>0</v>
      </c>
      <c r="H320">
        <v>338490698</v>
      </c>
      <c r="J320">
        <v>338490699</v>
      </c>
      <c r="K320">
        <v>0</v>
      </c>
      <c r="L320">
        <v>338490699</v>
      </c>
      <c r="N320">
        <v>-1</v>
      </c>
    </row>
    <row r="321" spans="1:14" x14ac:dyDescent="0.25">
      <c r="A321" t="s">
        <v>2686</v>
      </c>
      <c r="C321">
        <v>31</v>
      </c>
      <c r="D321" t="s">
        <v>2558</v>
      </c>
      <c r="F321">
        <v>0</v>
      </c>
      <c r="G321">
        <v>0</v>
      </c>
      <c r="H321">
        <v>0</v>
      </c>
      <c r="J321">
        <v>0</v>
      </c>
      <c r="K321">
        <v>0</v>
      </c>
      <c r="L321">
        <v>0</v>
      </c>
      <c r="N321">
        <v>0</v>
      </c>
    </row>
    <row r="322" spans="1:14" x14ac:dyDescent="0.25">
      <c r="A322" t="s">
        <v>2686</v>
      </c>
      <c r="C322">
        <v>32</v>
      </c>
      <c r="D322" t="s">
        <v>2578</v>
      </c>
      <c r="F322">
        <v>6447570</v>
      </c>
      <c r="G322">
        <v>0</v>
      </c>
      <c r="H322">
        <v>6447570</v>
      </c>
      <c r="J322">
        <v>6447570</v>
      </c>
      <c r="K322">
        <v>0</v>
      </c>
      <c r="L322">
        <v>6447570</v>
      </c>
      <c r="N322">
        <v>0</v>
      </c>
    </row>
    <row r="323" spans="1:14" x14ac:dyDescent="0.25">
      <c r="A323" t="s">
        <v>2686</v>
      </c>
      <c r="C323">
        <v>33</v>
      </c>
      <c r="D323" t="s">
        <v>2588</v>
      </c>
      <c r="F323">
        <v>0</v>
      </c>
      <c r="G323">
        <v>0</v>
      </c>
      <c r="H323">
        <v>0</v>
      </c>
      <c r="J323">
        <v>0</v>
      </c>
      <c r="K323">
        <v>0</v>
      </c>
      <c r="L323">
        <v>0</v>
      </c>
      <c r="N323">
        <v>0</v>
      </c>
    </row>
    <row r="324" spans="1:14" x14ac:dyDescent="0.25">
      <c r="A324" t="s">
        <v>2686</v>
      </c>
      <c r="C324">
        <v>34</v>
      </c>
      <c r="D324" t="s">
        <v>2674</v>
      </c>
      <c r="F324">
        <v>0</v>
      </c>
      <c r="G324">
        <v>0</v>
      </c>
      <c r="H324">
        <v>0</v>
      </c>
      <c r="J324">
        <v>0</v>
      </c>
      <c r="K324">
        <v>0</v>
      </c>
      <c r="L324">
        <v>0</v>
      </c>
      <c r="N324">
        <v>0</v>
      </c>
    </row>
    <row r="325" spans="1:14" x14ac:dyDescent="0.25">
      <c r="A325" t="s">
        <v>2686</v>
      </c>
      <c r="C325">
        <v>35</v>
      </c>
      <c r="D325" t="s">
        <v>2675</v>
      </c>
      <c r="F325">
        <v>0</v>
      </c>
      <c r="G325">
        <v>0</v>
      </c>
      <c r="H325">
        <v>0</v>
      </c>
      <c r="J325">
        <v>0</v>
      </c>
      <c r="K325">
        <v>0</v>
      </c>
      <c r="L325">
        <v>0</v>
      </c>
      <c r="N325">
        <v>0</v>
      </c>
    </row>
    <row r="326" spans="1:14" x14ac:dyDescent="0.25">
      <c r="A326" t="s">
        <v>2686</v>
      </c>
      <c r="C326">
        <v>36</v>
      </c>
      <c r="D326" t="s">
        <v>2676</v>
      </c>
      <c r="F326">
        <v>0</v>
      </c>
      <c r="G326">
        <v>0</v>
      </c>
      <c r="H326">
        <v>0</v>
      </c>
      <c r="J326">
        <v>0</v>
      </c>
      <c r="K326">
        <v>0</v>
      </c>
      <c r="L326">
        <v>0</v>
      </c>
      <c r="N326">
        <v>0</v>
      </c>
    </row>
    <row r="327" spans="1:14" x14ac:dyDescent="0.25">
      <c r="A327" t="s">
        <v>2686</v>
      </c>
      <c r="C327">
        <v>37</v>
      </c>
      <c r="D327" t="s">
        <v>2566</v>
      </c>
      <c r="F327">
        <v>4126563</v>
      </c>
      <c r="G327">
        <v>0</v>
      </c>
      <c r="H327">
        <v>4126563</v>
      </c>
      <c r="J327">
        <v>4126563</v>
      </c>
      <c r="K327">
        <v>0</v>
      </c>
      <c r="L327">
        <v>4126563</v>
      </c>
      <c r="N327">
        <v>0</v>
      </c>
    </row>
    <row r="328" spans="1:14" x14ac:dyDescent="0.25">
      <c r="A328" t="s">
        <v>2686</v>
      </c>
      <c r="C328">
        <v>38</v>
      </c>
      <c r="D328" t="s">
        <v>2584</v>
      </c>
      <c r="F328">
        <v>0</v>
      </c>
      <c r="G328">
        <v>0</v>
      </c>
      <c r="H328">
        <v>0</v>
      </c>
      <c r="J328">
        <v>0</v>
      </c>
      <c r="K328">
        <v>0</v>
      </c>
      <c r="L328">
        <v>0</v>
      </c>
      <c r="N328">
        <v>0</v>
      </c>
    </row>
    <row r="329" spans="1:14" x14ac:dyDescent="0.25">
      <c r="A329" t="s">
        <v>2686</v>
      </c>
      <c r="C329">
        <v>39</v>
      </c>
      <c r="D329" t="s">
        <v>2677</v>
      </c>
      <c r="F329">
        <v>0</v>
      </c>
      <c r="G329">
        <v>0</v>
      </c>
      <c r="H329">
        <v>0</v>
      </c>
      <c r="J329">
        <v>0</v>
      </c>
      <c r="K329">
        <v>0</v>
      </c>
      <c r="L329">
        <v>0</v>
      </c>
      <c r="N329">
        <v>0</v>
      </c>
    </row>
    <row r="330" spans="1:14" x14ac:dyDescent="0.25">
      <c r="A330" t="s">
        <v>2686</v>
      </c>
      <c r="D330" t="s">
        <v>2678</v>
      </c>
      <c r="F330">
        <v>358092851</v>
      </c>
      <c r="G330">
        <v>0</v>
      </c>
      <c r="H330">
        <v>358092851</v>
      </c>
      <c r="J330">
        <v>170271503</v>
      </c>
      <c r="K330">
        <v>0</v>
      </c>
      <c r="L330">
        <v>170271503</v>
      </c>
      <c r="N330">
        <v>187821348</v>
      </c>
    </row>
    <row r="331" spans="1:14" x14ac:dyDescent="0.25">
      <c r="A331" t="s">
        <v>2686</v>
      </c>
      <c r="C331">
        <v>40</v>
      </c>
      <c r="D331" t="s">
        <v>2587</v>
      </c>
      <c r="F331">
        <v>0</v>
      </c>
      <c r="G331">
        <v>0</v>
      </c>
      <c r="H331">
        <v>0</v>
      </c>
      <c r="J331">
        <v>7057375</v>
      </c>
      <c r="K331">
        <v>0</v>
      </c>
      <c r="L331">
        <v>7057375</v>
      </c>
      <c r="N331">
        <v>-7057375</v>
      </c>
    </row>
    <row r="332" spans="1:14" x14ac:dyDescent="0.25">
      <c r="A332" t="s">
        <v>2686</v>
      </c>
      <c r="C332">
        <v>41</v>
      </c>
      <c r="D332" t="s">
        <v>2572</v>
      </c>
      <c r="F332">
        <v>0</v>
      </c>
      <c r="G332">
        <v>0</v>
      </c>
      <c r="H332">
        <v>0</v>
      </c>
      <c r="J332">
        <v>53948837</v>
      </c>
      <c r="K332">
        <v>0</v>
      </c>
      <c r="L332">
        <v>53948837</v>
      </c>
      <c r="N332">
        <v>-53948837</v>
      </c>
    </row>
    <row r="333" spans="1:14" x14ac:dyDescent="0.25">
      <c r="A333" t="s">
        <v>2686</v>
      </c>
      <c r="C333">
        <v>42</v>
      </c>
      <c r="D333" t="s">
        <v>2575</v>
      </c>
      <c r="F333">
        <v>0</v>
      </c>
      <c r="G333">
        <v>0</v>
      </c>
      <c r="H333">
        <v>0</v>
      </c>
      <c r="J333">
        <v>66563086</v>
      </c>
      <c r="K333">
        <v>0</v>
      </c>
      <c r="L333">
        <v>66563086</v>
      </c>
      <c r="N333">
        <v>-66563086</v>
      </c>
    </row>
    <row r="334" spans="1:14" x14ac:dyDescent="0.25">
      <c r="A334" t="s">
        <v>2686</v>
      </c>
      <c r="C334">
        <v>43</v>
      </c>
      <c r="D334" t="s">
        <v>2564</v>
      </c>
      <c r="F334">
        <v>358092851</v>
      </c>
      <c r="G334">
        <v>0</v>
      </c>
      <c r="H334">
        <v>358092851</v>
      </c>
      <c r="J334">
        <v>3962888</v>
      </c>
      <c r="K334">
        <v>0</v>
      </c>
      <c r="L334">
        <v>3962888</v>
      </c>
      <c r="N334">
        <v>354129963</v>
      </c>
    </row>
    <row r="335" spans="1:14" x14ac:dyDescent="0.25">
      <c r="A335" t="s">
        <v>2686</v>
      </c>
      <c r="C335">
        <v>44</v>
      </c>
      <c r="D335" t="s">
        <v>2571</v>
      </c>
      <c r="F335">
        <v>0</v>
      </c>
      <c r="G335">
        <v>0</v>
      </c>
      <c r="H335">
        <v>0</v>
      </c>
      <c r="J335">
        <v>33324155</v>
      </c>
      <c r="K335">
        <v>0</v>
      </c>
      <c r="L335">
        <v>33324155</v>
      </c>
      <c r="N335">
        <v>-33324155</v>
      </c>
    </row>
    <row r="336" spans="1:14" x14ac:dyDescent="0.25">
      <c r="A336" t="s">
        <v>2686</v>
      </c>
      <c r="C336">
        <v>45</v>
      </c>
      <c r="D336" t="s">
        <v>2573</v>
      </c>
      <c r="F336">
        <v>0</v>
      </c>
      <c r="G336">
        <v>0</v>
      </c>
      <c r="H336">
        <v>0</v>
      </c>
      <c r="J336">
        <v>11472</v>
      </c>
      <c r="K336">
        <v>0</v>
      </c>
      <c r="L336">
        <v>11472</v>
      </c>
      <c r="N336">
        <v>-11472</v>
      </c>
    </row>
    <row r="337" spans="1:14" x14ac:dyDescent="0.25">
      <c r="A337" t="s">
        <v>2686</v>
      </c>
      <c r="C337">
        <v>46</v>
      </c>
      <c r="D337" t="s">
        <v>2583</v>
      </c>
      <c r="F337">
        <v>0</v>
      </c>
      <c r="G337">
        <v>0</v>
      </c>
      <c r="H337">
        <v>0</v>
      </c>
      <c r="J337">
        <v>1607662</v>
      </c>
      <c r="K337">
        <v>0</v>
      </c>
      <c r="L337">
        <v>1607662</v>
      </c>
      <c r="N337">
        <v>-1607662</v>
      </c>
    </row>
    <row r="338" spans="1:14" x14ac:dyDescent="0.25">
      <c r="A338" t="s">
        <v>2686</v>
      </c>
      <c r="C338">
        <v>47</v>
      </c>
      <c r="D338" t="s">
        <v>2546</v>
      </c>
      <c r="F338">
        <v>0</v>
      </c>
      <c r="G338">
        <v>0</v>
      </c>
      <c r="H338">
        <v>0</v>
      </c>
      <c r="J338">
        <v>3796028</v>
      </c>
      <c r="K338">
        <v>0</v>
      </c>
      <c r="L338">
        <v>3796028</v>
      </c>
      <c r="N338">
        <v>-3796028</v>
      </c>
    </row>
    <row r="339" spans="1:14" x14ac:dyDescent="0.25">
      <c r="A339" t="s">
        <v>2686</v>
      </c>
      <c r="D339" t="s">
        <v>2679</v>
      </c>
      <c r="F339">
        <v>0</v>
      </c>
      <c r="G339">
        <v>0</v>
      </c>
      <c r="H339">
        <v>0</v>
      </c>
      <c r="J339">
        <v>0</v>
      </c>
      <c r="K339">
        <v>0</v>
      </c>
      <c r="L339">
        <v>0</v>
      </c>
      <c r="N339">
        <v>0</v>
      </c>
    </row>
    <row r="340" spans="1:14" x14ac:dyDescent="0.25">
      <c r="A340" t="s">
        <v>2686</v>
      </c>
      <c r="C340">
        <v>48</v>
      </c>
      <c r="D340" t="s">
        <v>2585</v>
      </c>
      <c r="F340">
        <v>0</v>
      </c>
      <c r="G340">
        <v>0</v>
      </c>
      <c r="H340">
        <v>0</v>
      </c>
      <c r="J340">
        <v>0</v>
      </c>
      <c r="K340">
        <v>0</v>
      </c>
      <c r="L340">
        <v>0</v>
      </c>
      <c r="N340">
        <v>0</v>
      </c>
    </row>
    <row r="341" spans="1:14" x14ac:dyDescent="0.25">
      <c r="A341" t="s">
        <v>2686</v>
      </c>
      <c r="C341">
        <v>49</v>
      </c>
      <c r="D341" t="s">
        <v>2680</v>
      </c>
      <c r="F341">
        <v>0</v>
      </c>
      <c r="G341">
        <v>0</v>
      </c>
      <c r="H341">
        <v>0</v>
      </c>
      <c r="J341">
        <v>0</v>
      </c>
      <c r="K341">
        <v>0</v>
      </c>
      <c r="L341">
        <v>0</v>
      </c>
      <c r="N341">
        <v>0</v>
      </c>
    </row>
    <row r="342" spans="1:14" x14ac:dyDescent="0.25">
      <c r="A342" t="s">
        <v>2686</v>
      </c>
      <c r="C342">
        <v>50</v>
      </c>
      <c r="D342" t="s">
        <v>2681</v>
      </c>
      <c r="F342">
        <v>0</v>
      </c>
      <c r="G342">
        <v>0</v>
      </c>
      <c r="H342">
        <v>0</v>
      </c>
      <c r="J342">
        <v>0</v>
      </c>
      <c r="K342">
        <v>0</v>
      </c>
      <c r="L342">
        <v>0</v>
      </c>
      <c r="N342">
        <v>0</v>
      </c>
    </row>
    <row r="343" spans="1:14" x14ac:dyDescent="0.25">
      <c r="A343" t="s">
        <v>2686</v>
      </c>
      <c r="D343" t="s">
        <v>2682</v>
      </c>
      <c r="F343">
        <v>0</v>
      </c>
      <c r="G343">
        <v>0</v>
      </c>
      <c r="H343">
        <v>0</v>
      </c>
      <c r="J343">
        <v>0</v>
      </c>
      <c r="K343">
        <v>0</v>
      </c>
      <c r="L343">
        <v>0</v>
      </c>
      <c r="N343">
        <v>0</v>
      </c>
    </row>
    <row r="344" spans="1:14" x14ac:dyDescent="0.25">
      <c r="A344" t="s">
        <v>2686</v>
      </c>
      <c r="C344">
        <v>51</v>
      </c>
      <c r="D344" t="s">
        <v>2582</v>
      </c>
      <c r="F344">
        <v>0</v>
      </c>
      <c r="G344">
        <v>0</v>
      </c>
      <c r="H344">
        <v>0</v>
      </c>
      <c r="J344">
        <v>0</v>
      </c>
      <c r="K344">
        <v>0</v>
      </c>
      <c r="L344">
        <v>0</v>
      </c>
      <c r="N344">
        <v>0</v>
      </c>
    </row>
    <row r="345" spans="1:14" x14ac:dyDescent="0.25">
      <c r="A345" t="s">
        <v>2686</v>
      </c>
      <c r="C345">
        <v>52</v>
      </c>
      <c r="D345" t="s">
        <v>2681</v>
      </c>
      <c r="F345">
        <v>0</v>
      </c>
      <c r="G345">
        <v>0</v>
      </c>
      <c r="H345">
        <v>0</v>
      </c>
      <c r="J345">
        <v>0</v>
      </c>
      <c r="K345">
        <v>0</v>
      </c>
      <c r="L345">
        <v>0</v>
      </c>
      <c r="N345">
        <v>0</v>
      </c>
    </row>
    <row r="346" spans="1:14" x14ac:dyDescent="0.25">
      <c r="A346" t="s">
        <v>2686</v>
      </c>
      <c r="D346" t="s">
        <v>2683</v>
      </c>
      <c r="F346">
        <v>65111888</v>
      </c>
      <c r="G346">
        <v>0</v>
      </c>
      <c r="H346">
        <v>65111888</v>
      </c>
      <c r="J346">
        <v>59524702</v>
      </c>
      <c r="K346">
        <v>5587185</v>
      </c>
      <c r="L346">
        <v>65111887</v>
      </c>
      <c r="N346">
        <v>1</v>
      </c>
    </row>
    <row r="347" spans="1:14" x14ac:dyDescent="0.25">
      <c r="A347" t="s">
        <v>2686</v>
      </c>
      <c r="C347">
        <v>53</v>
      </c>
      <c r="D347" t="s">
        <v>2562</v>
      </c>
      <c r="F347">
        <v>65111888</v>
      </c>
      <c r="G347">
        <v>0</v>
      </c>
      <c r="H347">
        <v>65111888</v>
      </c>
      <c r="J347">
        <v>59524702</v>
      </c>
      <c r="K347">
        <v>5587185</v>
      </c>
      <c r="L347">
        <v>65111887</v>
      </c>
      <c r="N347">
        <v>1</v>
      </c>
    </row>
    <row r="348" spans="1:14" x14ac:dyDescent="0.25">
      <c r="A348" t="s">
        <v>2686</v>
      </c>
      <c r="D348" t="s">
        <v>2684</v>
      </c>
      <c r="F348">
        <v>488184086</v>
      </c>
      <c r="G348">
        <v>0</v>
      </c>
      <c r="H348">
        <v>488184086</v>
      </c>
      <c r="J348">
        <v>488184086</v>
      </c>
      <c r="K348">
        <v>0</v>
      </c>
      <c r="L348">
        <v>488184086</v>
      </c>
      <c r="N348">
        <v>0</v>
      </c>
    </row>
    <row r="349" spans="1:14" x14ac:dyDescent="0.25">
      <c r="A349" t="s">
        <v>2686</v>
      </c>
      <c r="C349">
        <v>54</v>
      </c>
      <c r="D349" t="s">
        <v>2563</v>
      </c>
      <c r="F349">
        <v>488184086</v>
      </c>
      <c r="G349">
        <v>0</v>
      </c>
      <c r="H349">
        <v>488184086</v>
      </c>
      <c r="J349">
        <v>488184086</v>
      </c>
      <c r="K349">
        <v>0</v>
      </c>
      <c r="L349">
        <v>488184086</v>
      </c>
      <c r="N349">
        <v>0</v>
      </c>
    </row>
    <row r="350" spans="1:14" x14ac:dyDescent="0.25">
      <c r="A350" t="s">
        <v>2686</v>
      </c>
      <c r="D350" t="s">
        <v>1509</v>
      </c>
      <c r="F350">
        <v>0</v>
      </c>
      <c r="G350">
        <v>0</v>
      </c>
      <c r="H350">
        <v>0</v>
      </c>
      <c r="I350">
        <v>808920</v>
      </c>
      <c r="J350">
        <v>206700</v>
      </c>
      <c r="K350">
        <v>0</v>
      </c>
      <c r="L350">
        <v>206700</v>
      </c>
      <c r="N350">
        <v>-206700</v>
      </c>
    </row>
    <row r="351" spans="1:14" x14ac:dyDescent="0.25">
      <c r="A351" t="s">
        <v>2686</v>
      </c>
      <c r="C351">
        <v>55</v>
      </c>
      <c r="D351" t="s">
        <v>2555</v>
      </c>
      <c r="G351">
        <v>0</v>
      </c>
      <c r="H351">
        <v>0</v>
      </c>
      <c r="J351">
        <v>206700</v>
      </c>
      <c r="K351">
        <v>0</v>
      </c>
      <c r="L351">
        <v>206700</v>
      </c>
      <c r="N351">
        <v>-206700</v>
      </c>
    </row>
    <row r="352" spans="1:14" x14ac:dyDescent="0.25">
      <c r="A352" t="s">
        <v>2686</v>
      </c>
      <c r="B352" t="s">
        <v>2631</v>
      </c>
      <c r="C352" s="326" t="s">
        <v>2645</v>
      </c>
      <c r="D352" s="326" t="s">
        <v>2646</v>
      </c>
      <c r="E352" s="326"/>
      <c r="F352" s="326" t="s">
        <v>2647</v>
      </c>
      <c r="G352" s="326"/>
      <c r="H352" s="326"/>
      <c r="I352" s="326"/>
      <c r="J352" s="326" t="s">
        <v>2648</v>
      </c>
      <c r="K352" s="326"/>
      <c r="L352" s="326"/>
      <c r="M352" s="326"/>
      <c r="N352" s="326" t="s">
        <v>2649</v>
      </c>
    </row>
    <row r="353" spans="1:14" x14ac:dyDescent="0.25">
      <c r="A353" t="s">
        <v>2686</v>
      </c>
      <c r="C353" s="326"/>
      <c r="D353" s="326"/>
      <c r="E353" s="326"/>
      <c r="F353" s="326" t="s">
        <v>2650</v>
      </c>
      <c r="G353" s="326" t="s">
        <v>2651</v>
      </c>
      <c r="H353" s="326" t="s">
        <v>2652</v>
      </c>
      <c r="I353" s="326"/>
      <c r="J353" s="326" t="s">
        <v>2650</v>
      </c>
      <c r="K353" s="326" t="s">
        <v>2651</v>
      </c>
      <c r="L353" s="326" t="s">
        <v>2652</v>
      </c>
      <c r="M353" s="326"/>
      <c r="N353" s="326"/>
    </row>
    <row r="354" spans="1:14" x14ac:dyDescent="0.25">
      <c r="A354" t="s">
        <v>2686</v>
      </c>
      <c r="C354" s="326" t="s">
        <v>2653</v>
      </c>
      <c r="D354" s="326"/>
      <c r="E354" s="326"/>
      <c r="F354" s="326">
        <v>0</v>
      </c>
      <c r="G354" s="326">
        <v>0</v>
      </c>
      <c r="H354" s="326">
        <v>0</v>
      </c>
      <c r="I354" s="326"/>
      <c r="J354" s="326">
        <v>0</v>
      </c>
      <c r="K354" s="326">
        <v>0</v>
      </c>
      <c r="L354" s="326">
        <v>0</v>
      </c>
      <c r="M354" s="326"/>
      <c r="N354" s="326">
        <v>0</v>
      </c>
    </row>
    <row r="355" spans="1:14" x14ac:dyDescent="0.25">
      <c r="A355" t="s">
        <v>2686</v>
      </c>
      <c r="C355" s="326">
        <v>1</v>
      </c>
      <c r="D355" s="326" t="s">
        <v>2654</v>
      </c>
      <c r="E355" s="326"/>
      <c r="F355" s="326">
        <v>0</v>
      </c>
      <c r="G355" s="326">
        <v>0</v>
      </c>
      <c r="H355" s="326">
        <v>0</v>
      </c>
      <c r="I355" s="326"/>
      <c r="J355" s="326">
        <v>0</v>
      </c>
      <c r="K355" s="326">
        <v>0</v>
      </c>
      <c r="L355" s="326">
        <v>0</v>
      </c>
      <c r="M355" s="326"/>
      <c r="N355" s="326">
        <v>0</v>
      </c>
    </row>
    <row r="356" spans="1:14" x14ac:dyDescent="0.25">
      <c r="A356" t="s">
        <v>2686</v>
      </c>
      <c r="C356" s="326">
        <v>2</v>
      </c>
      <c r="D356" s="326" t="s">
        <v>2655</v>
      </c>
      <c r="E356" s="326"/>
      <c r="F356" s="326">
        <v>0</v>
      </c>
      <c r="G356" s="326">
        <v>0</v>
      </c>
      <c r="H356" s="326">
        <v>0</v>
      </c>
      <c r="I356" s="326"/>
      <c r="J356" s="326">
        <v>0</v>
      </c>
      <c r="K356" s="326">
        <v>0</v>
      </c>
      <c r="L356" s="326">
        <v>0</v>
      </c>
      <c r="M356" s="326"/>
      <c r="N356" s="326">
        <v>0</v>
      </c>
    </row>
    <row r="357" spans="1:14" x14ac:dyDescent="0.25">
      <c r="A357" t="s">
        <v>2686</v>
      </c>
      <c r="C357" s="326" t="s">
        <v>2656</v>
      </c>
      <c r="D357" s="326"/>
      <c r="E357" s="326"/>
      <c r="F357" s="326">
        <v>572629229</v>
      </c>
      <c r="G357" s="326">
        <v>0</v>
      </c>
      <c r="H357" s="326">
        <v>572629229</v>
      </c>
      <c r="I357" s="326"/>
      <c r="J357" s="326">
        <v>454131077</v>
      </c>
      <c r="K357" s="326">
        <v>115998660</v>
      </c>
      <c r="L357" s="326">
        <v>570129737</v>
      </c>
      <c r="M357" s="326"/>
      <c r="N357" s="326">
        <v>2499492</v>
      </c>
    </row>
    <row r="358" spans="1:14" x14ac:dyDescent="0.25">
      <c r="A358" t="s">
        <v>2686</v>
      </c>
      <c r="C358" s="326"/>
      <c r="D358" s="326" t="s">
        <v>2657</v>
      </c>
      <c r="E358" s="326"/>
      <c r="F358" s="326">
        <v>123109281</v>
      </c>
      <c r="G358" s="326">
        <v>0</v>
      </c>
      <c r="H358" s="326">
        <v>123109281</v>
      </c>
      <c r="I358" s="326"/>
      <c r="J358" s="326">
        <v>7110621</v>
      </c>
      <c r="K358" s="326">
        <v>115998660</v>
      </c>
      <c r="L358" s="326">
        <v>123109281</v>
      </c>
      <c r="M358" s="326"/>
      <c r="N358" s="326">
        <v>0</v>
      </c>
    </row>
    <row r="359" spans="1:14" x14ac:dyDescent="0.25">
      <c r="A359" t="s">
        <v>2686</v>
      </c>
      <c r="C359" s="326">
        <v>3</v>
      </c>
      <c r="D359" s="326" t="s">
        <v>2574</v>
      </c>
      <c r="E359" s="326"/>
      <c r="F359" s="326">
        <v>112200476</v>
      </c>
      <c r="G359" s="326">
        <v>0</v>
      </c>
      <c r="H359" s="326">
        <v>112200476</v>
      </c>
      <c r="I359" s="326"/>
      <c r="J359" s="326">
        <v>0</v>
      </c>
      <c r="K359" s="326">
        <v>112200476</v>
      </c>
      <c r="L359" s="326">
        <v>112200476</v>
      </c>
      <c r="M359" s="326"/>
      <c r="N359" s="326">
        <v>0</v>
      </c>
    </row>
    <row r="360" spans="1:14" x14ac:dyDescent="0.25">
      <c r="A360" t="s">
        <v>2686</v>
      </c>
      <c r="C360" s="326">
        <v>4</v>
      </c>
      <c r="D360" s="326" t="s">
        <v>2551</v>
      </c>
      <c r="E360" s="326"/>
      <c r="F360" s="326">
        <v>10908805</v>
      </c>
      <c r="G360" s="326">
        <v>0</v>
      </c>
      <c r="H360" s="326">
        <v>10908805</v>
      </c>
      <c r="I360" s="326"/>
      <c r="J360" s="326">
        <v>7110621</v>
      </c>
      <c r="K360" s="326">
        <v>3798184</v>
      </c>
      <c r="L360" s="326">
        <v>10908805</v>
      </c>
      <c r="M360" s="326"/>
      <c r="N360" s="326">
        <v>0</v>
      </c>
    </row>
    <row r="361" spans="1:14" x14ac:dyDescent="0.25">
      <c r="A361" t="s">
        <v>2686</v>
      </c>
      <c r="C361" s="326">
        <v>5</v>
      </c>
      <c r="D361" s="326" t="s">
        <v>2565</v>
      </c>
      <c r="E361" s="326"/>
      <c r="F361" s="326">
        <v>0</v>
      </c>
      <c r="G361" s="326">
        <v>0</v>
      </c>
      <c r="H361" s="326">
        <v>0</v>
      </c>
      <c r="I361" s="326"/>
      <c r="J361" s="326">
        <v>0</v>
      </c>
      <c r="K361" s="326">
        <v>0</v>
      </c>
      <c r="L361" s="326">
        <v>0</v>
      </c>
      <c r="M361" s="326"/>
      <c r="N361" s="326">
        <v>0</v>
      </c>
    </row>
    <row r="362" spans="1:14" x14ac:dyDescent="0.25">
      <c r="A362" t="s">
        <v>2686</v>
      </c>
      <c r="C362" s="326">
        <v>6</v>
      </c>
      <c r="D362" s="326" t="s">
        <v>2658</v>
      </c>
      <c r="E362" s="326"/>
      <c r="F362" s="326">
        <v>0</v>
      </c>
      <c r="G362" s="326">
        <v>0</v>
      </c>
      <c r="H362" s="326">
        <v>0</v>
      </c>
      <c r="I362" s="326"/>
      <c r="J362" s="326">
        <v>0</v>
      </c>
      <c r="K362" s="326">
        <v>0</v>
      </c>
      <c r="L362" s="326">
        <v>0</v>
      </c>
      <c r="M362" s="326"/>
      <c r="N362" s="326">
        <v>0</v>
      </c>
    </row>
    <row r="363" spans="1:14" x14ac:dyDescent="0.25">
      <c r="A363" t="s">
        <v>2686</v>
      </c>
      <c r="C363" s="326">
        <v>7</v>
      </c>
      <c r="D363" s="326" t="s">
        <v>2576</v>
      </c>
      <c r="E363" s="326"/>
      <c r="F363" s="326">
        <v>0</v>
      </c>
      <c r="G363" s="326">
        <v>0</v>
      </c>
      <c r="H363" s="326">
        <v>0</v>
      </c>
      <c r="I363" s="326"/>
      <c r="J363" s="326">
        <v>0</v>
      </c>
      <c r="K363" s="326">
        <v>0</v>
      </c>
      <c r="L363" s="326">
        <v>0</v>
      </c>
      <c r="M363" s="326"/>
      <c r="N363" s="326">
        <v>0</v>
      </c>
    </row>
    <row r="364" spans="1:14" x14ac:dyDescent="0.25">
      <c r="A364" t="s">
        <v>2686</v>
      </c>
      <c r="C364" s="326"/>
      <c r="D364" s="326" t="s">
        <v>2659</v>
      </c>
      <c r="E364" s="326"/>
      <c r="F364" s="326">
        <v>0</v>
      </c>
      <c r="G364" s="326">
        <v>0</v>
      </c>
      <c r="H364" s="326">
        <v>0</v>
      </c>
      <c r="I364" s="326"/>
      <c r="J364" s="326">
        <v>0</v>
      </c>
      <c r="K364" s="326">
        <v>0</v>
      </c>
      <c r="L364" s="326">
        <v>0</v>
      </c>
      <c r="M364" s="326"/>
      <c r="N364" s="326">
        <v>0</v>
      </c>
    </row>
    <row r="365" spans="1:14" x14ac:dyDescent="0.25">
      <c r="A365" t="s">
        <v>2686</v>
      </c>
      <c r="C365" s="326">
        <v>8</v>
      </c>
      <c r="D365" s="326" t="s">
        <v>2660</v>
      </c>
      <c r="E365" s="326"/>
      <c r="F365" s="326">
        <v>0</v>
      </c>
      <c r="G365" s="326">
        <v>0</v>
      </c>
      <c r="H365" s="326">
        <v>0</v>
      </c>
      <c r="I365" s="326"/>
      <c r="J365" s="326">
        <v>0</v>
      </c>
      <c r="K365" s="326">
        <v>0</v>
      </c>
      <c r="L365" s="326">
        <v>0</v>
      </c>
      <c r="M365" s="326"/>
      <c r="N365" s="326">
        <v>0</v>
      </c>
    </row>
    <row r="366" spans="1:14" x14ac:dyDescent="0.25">
      <c r="A366" t="s">
        <v>2686</v>
      </c>
      <c r="C366" s="326">
        <v>9</v>
      </c>
      <c r="D366" s="326" t="s">
        <v>2548</v>
      </c>
      <c r="E366" s="326"/>
      <c r="F366" s="326">
        <v>0</v>
      </c>
      <c r="G366" s="326">
        <v>0</v>
      </c>
      <c r="H366" s="326">
        <v>0</v>
      </c>
      <c r="I366" s="326"/>
      <c r="J366" s="326">
        <v>0</v>
      </c>
      <c r="K366" s="326">
        <v>0</v>
      </c>
      <c r="L366" s="326">
        <v>0</v>
      </c>
      <c r="M366" s="326"/>
      <c r="N366" s="326">
        <v>0</v>
      </c>
    </row>
    <row r="367" spans="1:14" x14ac:dyDescent="0.25">
      <c r="A367" t="s">
        <v>2686</v>
      </c>
      <c r="C367" s="326">
        <v>10</v>
      </c>
      <c r="D367" s="326" t="s">
        <v>2550</v>
      </c>
      <c r="E367" s="326"/>
      <c r="F367" s="326">
        <v>0</v>
      </c>
      <c r="G367" s="326">
        <v>0</v>
      </c>
      <c r="H367" s="326">
        <v>0</v>
      </c>
      <c r="I367" s="326"/>
      <c r="J367" s="326">
        <v>0</v>
      </c>
      <c r="K367" s="326">
        <v>0</v>
      </c>
      <c r="L367" s="326">
        <v>0</v>
      </c>
      <c r="M367" s="326"/>
      <c r="N367" s="326">
        <v>0</v>
      </c>
    </row>
    <row r="368" spans="1:14" x14ac:dyDescent="0.25">
      <c r="A368" t="s">
        <v>2686</v>
      </c>
      <c r="C368" s="326">
        <v>11</v>
      </c>
      <c r="D368" s="326" t="s">
        <v>2581</v>
      </c>
      <c r="E368" s="326"/>
      <c r="F368" s="326">
        <v>0</v>
      </c>
      <c r="G368" s="326">
        <v>0</v>
      </c>
      <c r="H368" s="326">
        <v>0</v>
      </c>
      <c r="I368" s="326"/>
      <c r="J368" s="326">
        <v>0</v>
      </c>
      <c r="K368" s="326">
        <v>0</v>
      </c>
      <c r="L368" s="326">
        <v>0</v>
      </c>
      <c r="M368" s="326"/>
      <c r="N368" s="326">
        <v>0</v>
      </c>
    </row>
    <row r="369" spans="1:14" x14ac:dyDescent="0.25">
      <c r="A369" t="s">
        <v>2686</v>
      </c>
      <c r="C369" s="326">
        <v>12</v>
      </c>
      <c r="D369" s="326" t="s">
        <v>2569</v>
      </c>
      <c r="E369" s="326"/>
      <c r="F369" s="326">
        <v>0</v>
      </c>
      <c r="G369" s="326">
        <v>0</v>
      </c>
      <c r="H369" s="326">
        <v>0</v>
      </c>
      <c r="I369" s="326"/>
      <c r="J369" s="326">
        <v>0</v>
      </c>
      <c r="K369" s="326">
        <v>0</v>
      </c>
      <c r="L369" s="326">
        <v>0</v>
      </c>
      <c r="M369" s="326"/>
      <c r="N369" s="326">
        <v>0</v>
      </c>
    </row>
    <row r="370" spans="1:14" x14ac:dyDescent="0.25">
      <c r="A370" t="s">
        <v>2686</v>
      </c>
      <c r="C370" s="326">
        <v>13</v>
      </c>
      <c r="D370" s="326" t="s">
        <v>2661</v>
      </c>
      <c r="E370" s="326"/>
      <c r="F370" s="326">
        <v>0</v>
      </c>
      <c r="G370" s="326">
        <v>0</v>
      </c>
      <c r="H370" s="326">
        <v>0</v>
      </c>
      <c r="I370" s="326"/>
      <c r="J370" s="326">
        <v>0</v>
      </c>
      <c r="K370" s="326">
        <v>0</v>
      </c>
      <c r="L370" s="326">
        <v>0</v>
      </c>
      <c r="M370" s="326"/>
      <c r="N370" s="326">
        <v>0</v>
      </c>
    </row>
    <row r="371" spans="1:14" x14ac:dyDescent="0.25">
      <c r="A371" t="s">
        <v>2686</v>
      </c>
      <c r="C371" s="326">
        <v>14</v>
      </c>
      <c r="D371" s="326" t="s">
        <v>2662</v>
      </c>
      <c r="E371" s="326"/>
      <c r="F371" s="326">
        <v>0</v>
      </c>
      <c r="G371" s="326">
        <v>0</v>
      </c>
      <c r="H371" s="326">
        <v>0</v>
      </c>
      <c r="I371" s="326"/>
      <c r="J371" s="326">
        <v>0</v>
      </c>
      <c r="K371" s="326">
        <v>0</v>
      </c>
      <c r="L371" s="326">
        <v>0</v>
      </c>
      <c r="M371" s="326"/>
      <c r="N371" s="326">
        <v>0</v>
      </c>
    </row>
    <row r="372" spans="1:14" x14ac:dyDescent="0.25">
      <c r="A372" t="s">
        <v>2686</v>
      </c>
      <c r="C372" s="326">
        <v>15</v>
      </c>
      <c r="D372" s="326" t="s">
        <v>2663</v>
      </c>
      <c r="E372" s="326"/>
      <c r="F372" s="326">
        <v>0</v>
      </c>
      <c r="G372" s="326">
        <v>0</v>
      </c>
      <c r="H372" s="326">
        <v>0</v>
      </c>
      <c r="I372" s="326"/>
      <c r="J372" s="326">
        <v>0</v>
      </c>
      <c r="K372" s="326">
        <v>0</v>
      </c>
      <c r="L372" s="326">
        <v>0</v>
      </c>
      <c r="M372" s="326"/>
      <c r="N372" s="326">
        <v>0</v>
      </c>
    </row>
    <row r="373" spans="1:14" x14ac:dyDescent="0.25">
      <c r="A373" t="s">
        <v>2686</v>
      </c>
      <c r="C373" s="326"/>
      <c r="D373" s="326" t="s">
        <v>2664</v>
      </c>
      <c r="E373" s="326"/>
      <c r="F373" s="326">
        <v>0</v>
      </c>
      <c r="G373" s="326">
        <v>0</v>
      </c>
      <c r="H373" s="326">
        <v>0</v>
      </c>
      <c r="I373" s="326"/>
      <c r="J373" s="326">
        <v>0</v>
      </c>
      <c r="K373" s="326">
        <v>0</v>
      </c>
      <c r="L373" s="326">
        <v>0</v>
      </c>
      <c r="M373" s="326"/>
      <c r="N373" s="326">
        <v>0</v>
      </c>
    </row>
    <row r="374" spans="1:14" x14ac:dyDescent="0.25">
      <c r="A374" t="s">
        <v>2686</v>
      </c>
      <c r="C374" s="326">
        <v>16</v>
      </c>
      <c r="D374" s="326" t="s">
        <v>2581</v>
      </c>
      <c r="E374" s="326"/>
      <c r="F374" s="326">
        <v>0</v>
      </c>
      <c r="G374" s="326">
        <v>0</v>
      </c>
      <c r="H374" s="326">
        <v>0</v>
      </c>
      <c r="I374" s="326"/>
      <c r="J374" s="326">
        <v>0</v>
      </c>
      <c r="K374" s="326">
        <v>0</v>
      </c>
      <c r="L374" s="326">
        <v>0</v>
      </c>
      <c r="M374" s="326"/>
      <c r="N374" s="326">
        <v>0</v>
      </c>
    </row>
    <row r="375" spans="1:14" x14ac:dyDescent="0.25">
      <c r="A375" t="s">
        <v>2686</v>
      </c>
      <c r="C375" s="326">
        <v>17</v>
      </c>
      <c r="D375" s="326" t="s">
        <v>2570</v>
      </c>
      <c r="E375" s="326"/>
      <c r="F375" s="326">
        <v>0</v>
      </c>
      <c r="G375" s="326">
        <v>0</v>
      </c>
      <c r="H375" s="326">
        <v>0</v>
      </c>
      <c r="I375" s="326"/>
      <c r="J375" s="326">
        <v>0</v>
      </c>
      <c r="K375" s="326">
        <v>0</v>
      </c>
      <c r="L375" s="326">
        <v>0</v>
      </c>
      <c r="M375" s="326"/>
      <c r="N375" s="326">
        <v>0</v>
      </c>
    </row>
    <row r="376" spans="1:14" x14ac:dyDescent="0.25">
      <c r="A376" t="s">
        <v>2686</v>
      </c>
      <c r="C376" s="326">
        <v>18</v>
      </c>
      <c r="D376" s="326" t="s">
        <v>2665</v>
      </c>
      <c r="E376" s="326"/>
      <c r="F376" s="326">
        <v>0</v>
      </c>
      <c r="G376" s="326">
        <v>0</v>
      </c>
      <c r="H376" s="326">
        <v>0</v>
      </c>
      <c r="I376" s="326"/>
      <c r="J376" s="326">
        <v>0</v>
      </c>
      <c r="K376" s="326">
        <v>0</v>
      </c>
      <c r="L376" s="326">
        <v>0</v>
      </c>
      <c r="M376" s="326"/>
      <c r="N376" s="326">
        <v>0</v>
      </c>
    </row>
    <row r="377" spans="1:14" x14ac:dyDescent="0.25">
      <c r="A377" t="s">
        <v>2686</v>
      </c>
      <c r="C377" s="326">
        <v>19</v>
      </c>
      <c r="D377" s="326" t="s">
        <v>2666</v>
      </c>
      <c r="E377" s="326"/>
      <c r="F377" s="326">
        <v>0</v>
      </c>
      <c r="G377" s="326">
        <v>0</v>
      </c>
      <c r="H377" s="326">
        <v>0</v>
      </c>
      <c r="I377" s="326"/>
      <c r="J377" s="326">
        <v>0</v>
      </c>
      <c r="K377" s="326">
        <v>0</v>
      </c>
      <c r="L377" s="326">
        <v>0</v>
      </c>
      <c r="M377" s="326"/>
      <c r="N377" s="326">
        <v>0</v>
      </c>
    </row>
    <row r="378" spans="1:14" x14ac:dyDescent="0.25">
      <c r="A378" t="s">
        <v>2686</v>
      </c>
      <c r="C378" s="326">
        <v>20</v>
      </c>
      <c r="D378" s="326" t="s">
        <v>2667</v>
      </c>
      <c r="E378" s="326"/>
      <c r="F378" s="326">
        <v>0</v>
      </c>
      <c r="G378" s="326">
        <v>0</v>
      </c>
      <c r="H378" s="326">
        <v>0</v>
      </c>
      <c r="I378" s="326"/>
      <c r="J378" s="326">
        <v>0</v>
      </c>
      <c r="K378" s="326">
        <v>0</v>
      </c>
      <c r="L378" s="326">
        <v>0</v>
      </c>
      <c r="M378" s="326"/>
      <c r="N378" s="326">
        <v>0</v>
      </c>
    </row>
    <row r="379" spans="1:14" x14ac:dyDescent="0.25">
      <c r="A379" t="s">
        <v>2686</v>
      </c>
      <c r="C379" s="326">
        <v>21</v>
      </c>
      <c r="D379" s="326" t="s">
        <v>2668</v>
      </c>
      <c r="E379" s="326"/>
      <c r="F379" s="326">
        <v>0</v>
      </c>
      <c r="G379" s="326">
        <v>0</v>
      </c>
      <c r="H379" s="326">
        <v>0</v>
      </c>
      <c r="I379" s="326"/>
      <c r="J379" s="326">
        <v>0</v>
      </c>
      <c r="K379" s="326">
        <v>0</v>
      </c>
      <c r="L379" s="326">
        <v>0</v>
      </c>
      <c r="M379" s="326"/>
      <c r="N379" s="326">
        <v>0</v>
      </c>
    </row>
    <row r="380" spans="1:14" x14ac:dyDescent="0.25">
      <c r="A380" t="s">
        <v>2686</v>
      </c>
      <c r="C380" s="326">
        <v>22</v>
      </c>
      <c r="D380" s="326" t="s">
        <v>2669</v>
      </c>
      <c r="E380" s="326"/>
      <c r="F380" s="326">
        <v>0</v>
      </c>
      <c r="G380" s="326">
        <v>0</v>
      </c>
      <c r="H380" s="326">
        <v>0</v>
      </c>
      <c r="I380" s="326"/>
      <c r="J380" s="326">
        <v>0</v>
      </c>
      <c r="K380" s="326">
        <v>0</v>
      </c>
      <c r="L380" s="326">
        <v>0</v>
      </c>
      <c r="M380" s="326"/>
      <c r="N380" s="326">
        <v>0</v>
      </c>
    </row>
    <row r="381" spans="1:14" x14ac:dyDescent="0.25">
      <c r="A381" t="s">
        <v>2686</v>
      </c>
      <c r="C381" s="326">
        <v>23</v>
      </c>
      <c r="D381" s="326" t="s">
        <v>2670</v>
      </c>
      <c r="E381" s="326"/>
      <c r="F381" s="326">
        <v>0</v>
      </c>
      <c r="G381" s="326">
        <v>0</v>
      </c>
      <c r="H381" s="326">
        <v>0</v>
      </c>
      <c r="I381" s="326"/>
      <c r="J381" s="326">
        <v>0</v>
      </c>
      <c r="K381" s="326">
        <v>0</v>
      </c>
      <c r="L381" s="326">
        <v>0</v>
      </c>
      <c r="M381" s="326"/>
      <c r="N381" s="326">
        <v>0</v>
      </c>
    </row>
    <row r="382" spans="1:14" x14ac:dyDescent="0.25">
      <c r="A382" t="s">
        <v>2686</v>
      </c>
      <c r="C382" s="326">
        <v>24</v>
      </c>
      <c r="D382" s="326" t="s">
        <v>2556</v>
      </c>
      <c r="E382" s="326"/>
      <c r="F382" s="326">
        <v>0</v>
      </c>
      <c r="G382" s="326">
        <v>0</v>
      </c>
      <c r="H382" s="326">
        <v>0</v>
      </c>
      <c r="I382" s="326"/>
      <c r="J382" s="326">
        <v>0</v>
      </c>
      <c r="K382" s="326">
        <v>0</v>
      </c>
      <c r="L382" s="326">
        <v>0</v>
      </c>
      <c r="M382" s="326"/>
      <c r="N382" s="326">
        <v>0</v>
      </c>
    </row>
    <row r="383" spans="1:14" x14ac:dyDescent="0.25">
      <c r="A383" t="s">
        <v>2686</v>
      </c>
      <c r="C383" s="326">
        <v>25</v>
      </c>
      <c r="D383" s="326" t="s">
        <v>2557</v>
      </c>
      <c r="E383" s="326"/>
      <c r="F383" s="326">
        <v>0</v>
      </c>
      <c r="G383" s="326">
        <v>0</v>
      </c>
      <c r="H383" s="326">
        <v>0</v>
      </c>
      <c r="I383" s="326"/>
      <c r="J383" s="326">
        <v>0</v>
      </c>
      <c r="K383" s="326">
        <v>0</v>
      </c>
      <c r="L383" s="326">
        <v>0</v>
      </c>
      <c r="M383" s="326"/>
      <c r="N383" s="326">
        <v>0</v>
      </c>
    </row>
    <row r="384" spans="1:14" x14ac:dyDescent="0.25">
      <c r="A384" t="s">
        <v>2686</v>
      </c>
      <c r="C384" s="326"/>
      <c r="D384" s="326" t="s">
        <v>2671</v>
      </c>
      <c r="E384" s="326"/>
      <c r="F384" s="326">
        <v>370800802</v>
      </c>
      <c r="G384" s="326">
        <v>0</v>
      </c>
      <c r="H384" s="326">
        <v>370800802</v>
      </c>
      <c r="I384" s="326"/>
      <c r="J384" s="326">
        <v>370800802</v>
      </c>
      <c r="K384" s="326">
        <v>0</v>
      </c>
      <c r="L384" s="326">
        <v>370800802</v>
      </c>
      <c r="M384" s="326"/>
      <c r="N384" s="326">
        <v>0</v>
      </c>
    </row>
    <row r="385" spans="1:14" x14ac:dyDescent="0.25">
      <c r="A385" t="s">
        <v>2686</v>
      </c>
      <c r="C385" s="326">
        <v>26</v>
      </c>
      <c r="D385" s="326" t="s">
        <v>2589</v>
      </c>
      <c r="E385" s="326"/>
      <c r="F385" s="326">
        <v>52892624</v>
      </c>
      <c r="G385" s="326">
        <v>0</v>
      </c>
      <c r="H385" s="326">
        <v>52892624</v>
      </c>
      <c r="I385" s="326"/>
      <c r="J385" s="326">
        <v>52892624</v>
      </c>
      <c r="K385" s="326">
        <v>0</v>
      </c>
      <c r="L385" s="326">
        <v>52892624</v>
      </c>
      <c r="M385" s="326"/>
      <c r="N385" s="326">
        <v>0</v>
      </c>
    </row>
    <row r="386" spans="1:14" x14ac:dyDescent="0.25">
      <c r="A386" t="s">
        <v>2686</v>
      </c>
      <c r="C386" s="326">
        <v>27</v>
      </c>
      <c r="D386" s="326" t="s">
        <v>2580</v>
      </c>
      <c r="E386" s="326"/>
      <c r="F386" s="326">
        <v>64415517</v>
      </c>
      <c r="G386" s="326">
        <v>0</v>
      </c>
      <c r="H386" s="326">
        <v>64415517</v>
      </c>
      <c r="I386" s="326"/>
      <c r="J386" s="326">
        <v>64415517</v>
      </c>
      <c r="K386" s="326">
        <v>0</v>
      </c>
      <c r="L386" s="326">
        <v>64415517</v>
      </c>
      <c r="M386" s="326"/>
      <c r="N386" s="326">
        <v>0</v>
      </c>
    </row>
    <row r="387" spans="1:14" x14ac:dyDescent="0.25">
      <c r="A387" t="s">
        <v>2686</v>
      </c>
      <c r="C387" s="326">
        <v>28</v>
      </c>
      <c r="D387" s="326" t="s">
        <v>2577</v>
      </c>
      <c r="E387" s="326"/>
      <c r="F387" s="326">
        <v>0</v>
      </c>
      <c r="G387" s="326">
        <v>0</v>
      </c>
      <c r="H387" s="326">
        <v>0</v>
      </c>
      <c r="I387" s="326"/>
      <c r="J387" s="326">
        <v>0</v>
      </c>
      <c r="K387" s="326">
        <v>0</v>
      </c>
      <c r="L387" s="326">
        <v>0</v>
      </c>
      <c r="M387" s="326"/>
      <c r="N387" s="326">
        <v>0</v>
      </c>
    </row>
    <row r="388" spans="1:14" x14ac:dyDescent="0.25">
      <c r="A388" t="s">
        <v>2686</v>
      </c>
      <c r="C388" s="326" t="s">
        <v>2672</v>
      </c>
      <c r="D388" s="326" t="s">
        <v>2567</v>
      </c>
      <c r="E388" s="326"/>
      <c r="F388" s="326">
        <v>0</v>
      </c>
      <c r="G388" s="326">
        <v>0</v>
      </c>
      <c r="H388" s="326">
        <v>0</v>
      </c>
      <c r="I388" s="326"/>
      <c r="J388" s="326">
        <v>0</v>
      </c>
      <c r="K388" s="326">
        <v>0</v>
      </c>
      <c r="L388" s="326">
        <v>0</v>
      </c>
      <c r="M388" s="326"/>
      <c r="N388" s="326">
        <v>0</v>
      </c>
    </row>
    <row r="389" spans="1:14" x14ac:dyDescent="0.25">
      <c r="A389" t="s">
        <v>2686</v>
      </c>
      <c r="C389" s="326" t="s">
        <v>2673</v>
      </c>
      <c r="D389" s="326" t="s">
        <v>2568</v>
      </c>
      <c r="E389" s="326"/>
      <c r="F389" s="326">
        <v>249177900</v>
      </c>
      <c r="G389" s="326">
        <v>0</v>
      </c>
      <c r="H389" s="326">
        <v>249177900</v>
      </c>
      <c r="I389" s="326"/>
      <c r="J389" s="326">
        <v>249177900</v>
      </c>
      <c r="K389" s="326">
        <v>0</v>
      </c>
      <c r="L389" s="326">
        <v>249177900</v>
      </c>
      <c r="M389" s="326"/>
      <c r="N389" s="326">
        <v>0</v>
      </c>
    </row>
    <row r="390" spans="1:14" x14ac:dyDescent="0.25">
      <c r="A390" t="s">
        <v>2686</v>
      </c>
      <c r="C390" s="326">
        <v>30</v>
      </c>
      <c r="D390" s="326" t="s">
        <v>2579</v>
      </c>
      <c r="E390" s="326"/>
      <c r="F390" s="326">
        <v>0</v>
      </c>
      <c r="G390" s="326">
        <v>0</v>
      </c>
      <c r="H390" s="326">
        <v>0</v>
      </c>
      <c r="I390" s="326"/>
      <c r="J390" s="326">
        <v>0</v>
      </c>
      <c r="K390" s="326">
        <v>0</v>
      </c>
      <c r="L390" s="326">
        <v>0</v>
      </c>
      <c r="M390" s="326"/>
      <c r="N390" s="326">
        <v>0</v>
      </c>
    </row>
    <row r="391" spans="1:14" x14ac:dyDescent="0.25">
      <c r="A391" t="s">
        <v>2686</v>
      </c>
      <c r="C391" s="326">
        <v>31</v>
      </c>
      <c r="D391" s="326" t="s">
        <v>2558</v>
      </c>
      <c r="E391" s="326"/>
      <c r="F391" s="326">
        <v>0</v>
      </c>
      <c r="G391" s="326">
        <v>0</v>
      </c>
      <c r="H391" s="326">
        <v>0</v>
      </c>
      <c r="I391" s="326"/>
      <c r="J391" s="326">
        <v>0</v>
      </c>
      <c r="K391" s="326">
        <v>0</v>
      </c>
      <c r="L391" s="326">
        <v>0</v>
      </c>
      <c r="M391" s="326"/>
      <c r="N391" s="326">
        <v>0</v>
      </c>
    </row>
    <row r="392" spans="1:14" x14ac:dyDescent="0.25">
      <c r="A392" t="s">
        <v>2686</v>
      </c>
      <c r="C392" s="326">
        <v>32</v>
      </c>
      <c r="D392" s="326" t="s">
        <v>2578</v>
      </c>
      <c r="E392" s="326"/>
      <c r="F392" s="326">
        <v>4314761</v>
      </c>
      <c r="G392" s="326">
        <v>0</v>
      </c>
      <c r="H392" s="326">
        <v>4314761</v>
      </c>
      <c r="I392" s="326"/>
      <c r="J392" s="326">
        <v>4314761</v>
      </c>
      <c r="K392" s="326">
        <v>0</v>
      </c>
      <c r="L392" s="326">
        <v>4314761</v>
      </c>
      <c r="M392" s="326"/>
      <c r="N392" s="326">
        <v>0</v>
      </c>
    </row>
    <row r="393" spans="1:14" x14ac:dyDescent="0.25">
      <c r="A393" t="s">
        <v>2686</v>
      </c>
      <c r="C393" s="326">
        <v>33</v>
      </c>
      <c r="D393" s="326" t="s">
        <v>2588</v>
      </c>
      <c r="E393" s="326"/>
      <c r="F393" s="326">
        <v>0</v>
      </c>
      <c r="G393" s="326">
        <v>0</v>
      </c>
      <c r="H393" s="326">
        <v>0</v>
      </c>
      <c r="I393" s="326"/>
      <c r="J393" s="326">
        <v>0</v>
      </c>
      <c r="K393" s="326">
        <v>0</v>
      </c>
      <c r="L393" s="326">
        <v>0</v>
      </c>
      <c r="M393" s="326"/>
      <c r="N393" s="326">
        <v>0</v>
      </c>
    </row>
    <row r="394" spans="1:14" x14ac:dyDescent="0.25">
      <c r="A394" t="s">
        <v>2686</v>
      </c>
      <c r="C394" s="326">
        <v>34</v>
      </c>
      <c r="D394" s="326" t="s">
        <v>2674</v>
      </c>
      <c r="E394" s="326"/>
      <c r="F394" s="326">
        <v>0</v>
      </c>
      <c r="G394" s="326">
        <v>0</v>
      </c>
      <c r="H394" s="326">
        <v>0</v>
      </c>
      <c r="I394" s="326"/>
      <c r="J394" s="326">
        <v>0</v>
      </c>
      <c r="K394" s="326">
        <v>0</v>
      </c>
      <c r="L394" s="326">
        <v>0</v>
      </c>
      <c r="M394" s="326"/>
      <c r="N394" s="326">
        <v>0</v>
      </c>
    </row>
    <row r="395" spans="1:14" x14ac:dyDescent="0.25">
      <c r="A395" t="s">
        <v>2686</v>
      </c>
      <c r="C395" s="326">
        <v>35</v>
      </c>
      <c r="D395" s="326" t="s">
        <v>2675</v>
      </c>
      <c r="E395" s="326"/>
      <c r="F395" s="326">
        <v>0</v>
      </c>
      <c r="G395" s="326">
        <v>0</v>
      </c>
      <c r="H395" s="326">
        <v>0</v>
      </c>
      <c r="I395" s="326"/>
      <c r="J395" s="326">
        <v>0</v>
      </c>
      <c r="K395" s="326">
        <v>0</v>
      </c>
      <c r="L395" s="326">
        <v>0</v>
      </c>
      <c r="M395" s="326"/>
      <c r="N395" s="326">
        <v>0</v>
      </c>
    </row>
    <row r="396" spans="1:14" x14ac:dyDescent="0.25">
      <c r="A396" t="s">
        <v>2686</v>
      </c>
      <c r="C396" s="326">
        <v>36</v>
      </c>
      <c r="D396" s="326" t="s">
        <v>2676</v>
      </c>
      <c r="E396" s="326"/>
      <c r="F396" s="326">
        <v>0</v>
      </c>
      <c r="G396" s="326">
        <v>0</v>
      </c>
      <c r="H396" s="326">
        <v>0</v>
      </c>
      <c r="I396" s="326"/>
      <c r="J396" s="326">
        <v>0</v>
      </c>
      <c r="K396" s="326">
        <v>0</v>
      </c>
      <c r="L396" s="326">
        <v>0</v>
      </c>
      <c r="M396" s="326"/>
      <c r="N396" s="326">
        <v>0</v>
      </c>
    </row>
    <row r="397" spans="1:14" x14ac:dyDescent="0.25">
      <c r="A397" t="s">
        <v>2686</v>
      </c>
      <c r="C397" s="326">
        <v>37</v>
      </c>
      <c r="D397" s="326" t="s">
        <v>2566</v>
      </c>
      <c r="E397" s="326"/>
      <c r="F397" s="326">
        <v>0</v>
      </c>
      <c r="G397" s="326">
        <v>0</v>
      </c>
      <c r="H397" s="326">
        <v>0</v>
      </c>
      <c r="I397" s="326"/>
      <c r="J397" s="326">
        <v>0</v>
      </c>
      <c r="K397" s="326">
        <v>0</v>
      </c>
      <c r="L397" s="326">
        <v>0</v>
      </c>
      <c r="M397" s="326"/>
      <c r="N397" s="326">
        <v>0</v>
      </c>
    </row>
    <row r="398" spans="1:14" x14ac:dyDescent="0.25">
      <c r="A398" t="s">
        <v>2686</v>
      </c>
      <c r="C398" s="326">
        <v>38</v>
      </c>
      <c r="D398" s="326" t="s">
        <v>2584</v>
      </c>
      <c r="E398" s="326"/>
      <c r="F398" s="326">
        <v>0</v>
      </c>
      <c r="G398" s="326">
        <v>0</v>
      </c>
      <c r="H398" s="326">
        <v>0</v>
      </c>
      <c r="I398" s="326"/>
      <c r="J398" s="326">
        <v>0</v>
      </c>
      <c r="K398" s="326">
        <v>0</v>
      </c>
      <c r="L398" s="326">
        <v>0</v>
      </c>
      <c r="M398" s="326"/>
      <c r="N398" s="326">
        <v>0</v>
      </c>
    </row>
    <row r="399" spans="1:14" x14ac:dyDescent="0.25">
      <c r="A399" t="s">
        <v>2686</v>
      </c>
      <c r="C399" s="326">
        <v>39</v>
      </c>
      <c r="D399" s="326" t="s">
        <v>2677</v>
      </c>
      <c r="E399" s="326"/>
      <c r="F399" s="326">
        <v>0</v>
      </c>
      <c r="G399" s="326">
        <v>0</v>
      </c>
      <c r="H399" s="326">
        <v>0</v>
      </c>
      <c r="I399" s="326"/>
      <c r="J399" s="326">
        <v>0</v>
      </c>
      <c r="K399" s="326">
        <v>0</v>
      </c>
      <c r="L399" s="326">
        <v>0</v>
      </c>
      <c r="M399" s="326"/>
      <c r="N399" s="326">
        <v>0</v>
      </c>
    </row>
    <row r="400" spans="1:14" x14ac:dyDescent="0.25">
      <c r="A400" t="s">
        <v>2686</v>
      </c>
      <c r="C400" s="326"/>
      <c r="D400" s="326" t="s">
        <v>2678</v>
      </c>
      <c r="E400" s="326"/>
      <c r="F400" s="326">
        <v>0</v>
      </c>
      <c r="G400" s="326">
        <v>0</v>
      </c>
      <c r="H400" s="326">
        <v>0</v>
      </c>
      <c r="I400" s="326"/>
      <c r="J400" s="326">
        <v>130168</v>
      </c>
      <c r="K400" s="326">
        <v>0</v>
      </c>
      <c r="L400" s="326">
        <v>130168</v>
      </c>
      <c r="M400" s="326"/>
      <c r="N400" s="326">
        <v>-130168</v>
      </c>
    </row>
    <row r="401" spans="1:14" x14ac:dyDescent="0.25">
      <c r="A401" t="s">
        <v>2686</v>
      </c>
      <c r="C401" s="326">
        <v>40</v>
      </c>
      <c r="D401" s="326" t="s">
        <v>2587</v>
      </c>
      <c r="E401" s="326"/>
      <c r="F401" s="326">
        <v>0</v>
      </c>
      <c r="G401" s="326">
        <v>0</v>
      </c>
      <c r="H401" s="326">
        <v>0</v>
      </c>
      <c r="I401" s="326"/>
      <c r="J401" s="326">
        <v>94148</v>
      </c>
      <c r="K401" s="326">
        <v>0</v>
      </c>
      <c r="L401" s="326">
        <v>94148</v>
      </c>
      <c r="M401" s="326"/>
      <c r="N401" s="326">
        <v>-94148</v>
      </c>
    </row>
    <row r="402" spans="1:14" x14ac:dyDescent="0.25">
      <c r="A402" t="s">
        <v>2686</v>
      </c>
      <c r="C402" s="326">
        <v>41</v>
      </c>
      <c r="D402" s="326" t="s">
        <v>2572</v>
      </c>
      <c r="E402" s="326"/>
      <c r="F402" s="326">
        <v>0</v>
      </c>
      <c r="G402" s="326">
        <v>0</v>
      </c>
      <c r="H402" s="326">
        <v>0</v>
      </c>
      <c r="I402" s="326"/>
      <c r="J402" s="326">
        <v>3947</v>
      </c>
      <c r="K402" s="326">
        <v>0</v>
      </c>
      <c r="L402" s="326">
        <v>3947</v>
      </c>
      <c r="M402" s="326"/>
      <c r="N402" s="326">
        <v>-3947</v>
      </c>
    </row>
    <row r="403" spans="1:14" x14ac:dyDescent="0.25">
      <c r="A403" t="s">
        <v>2686</v>
      </c>
      <c r="C403" s="326">
        <v>42</v>
      </c>
      <c r="D403" s="326" t="s">
        <v>2575</v>
      </c>
      <c r="E403" s="326"/>
      <c r="F403" s="326">
        <v>0</v>
      </c>
      <c r="G403" s="326">
        <v>0</v>
      </c>
      <c r="H403" s="326">
        <v>0</v>
      </c>
      <c r="I403" s="326"/>
      <c r="J403" s="326">
        <v>4934</v>
      </c>
      <c r="K403" s="326">
        <v>0</v>
      </c>
      <c r="L403" s="326">
        <v>4934</v>
      </c>
      <c r="M403" s="326"/>
      <c r="N403" s="326">
        <v>-4934</v>
      </c>
    </row>
    <row r="404" spans="1:14" x14ac:dyDescent="0.25">
      <c r="A404" t="s">
        <v>2686</v>
      </c>
      <c r="C404" s="326">
        <v>43</v>
      </c>
      <c r="D404" s="326" t="s">
        <v>2564</v>
      </c>
      <c r="E404" s="326"/>
      <c r="F404" s="326">
        <v>0</v>
      </c>
      <c r="G404" s="326">
        <v>0</v>
      </c>
      <c r="H404" s="326">
        <v>0</v>
      </c>
      <c r="I404" s="326"/>
      <c r="J404" s="326">
        <v>24672</v>
      </c>
      <c r="K404" s="326">
        <v>0</v>
      </c>
      <c r="L404" s="326">
        <v>24672</v>
      </c>
      <c r="M404" s="326"/>
      <c r="N404" s="326">
        <v>-24672</v>
      </c>
    </row>
    <row r="405" spans="1:14" x14ac:dyDescent="0.25">
      <c r="A405" t="s">
        <v>2686</v>
      </c>
      <c r="C405" s="326">
        <v>44</v>
      </c>
      <c r="D405" s="326" t="s">
        <v>2571</v>
      </c>
      <c r="E405" s="326"/>
      <c r="F405" s="326">
        <v>0</v>
      </c>
      <c r="G405" s="326">
        <v>0</v>
      </c>
      <c r="H405" s="326">
        <v>0</v>
      </c>
      <c r="I405" s="326"/>
      <c r="J405" s="326">
        <v>2467</v>
      </c>
      <c r="K405" s="326">
        <v>0</v>
      </c>
      <c r="L405" s="326">
        <v>2467</v>
      </c>
      <c r="M405" s="326"/>
      <c r="N405" s="326">
        <v>-2467</v>
      </c>
    </row>
    <row r="406" spans="1:14" x14ac:dyDescent="0.25">
      <c r="A406" t="s">
        <v>2686</v>
      </c>
      <c r="C406" s="326">
        <v>45</v>
      </c>
      <c r="D406" s="326" t="s">
        <v>2573</v>
      </c>
      <c r="E406" s="326"/>
      <c r="F406" s="326">
        <v>0</v>
      </c>
      <c r="G406" s="326">
        <v>0</v>
      </c>
      <c r="H406" s="326">
        <v>0</v>
      </c>
      <c r="I406" s="326"/>
      <c r="J406" s="326">
        <v>0</v>
      </c>
      <c r="K406" s="326">
        <v>0</v>
      </c>
      <c r="L406" s="326">
        <v>0</v>
      </c>
      <c r="M406" s="326"/>
      <c r="N406" s="326">
        <v>0</v>
      </c>
    </row>
    <row r="407" spans="1:14" x14ac:dyDescent="0.25">
      <c r="A407" t="s">
        <v>2686</v>
      </c>
      <c r="C407" s="326">
        <v>46</v>
      </c>
      <c r="D407" s="326" t="s">
        <v>2583</v>
      </c>
      <c r="E407" s="326"/>
      <c r="F407" s="326">
        <v>0</v>
      </c>
      <c r="G407" s="326">
        <v>0</v>
      </c>
      <c r="H407" s="326">
        <v>0</v>
      </c>
      <c r="I407" s="326"/>
      <c r="J407" s="326">
        <v>0</v>
      </c>
      <c r="K407" s="326">
        <v>0</v>
      </c>
      <c r="L407" s="326">
        <v>0</v>
      </c>
      <c r="M407" s="326"/>
      <c r="N407" s="326">
        <v>0</v>
      </c>
    </row>
    <row r="408" spans="1:14" x14ac:dyDescent="0.25">
      <c r="A408" t="s">
        <v>2686</v>
      </c>
      <c r="C408" s="326">
        <v>47</v>
      </c>
      <c r="D408" s="326" t="s">
        <v>2546</v>
      </c>
      <c r="E408" s="326"/>
      <c r="F408" s="326">
        <v>0</v>
      </c>
      <c r="G408" s="326">
        <v>0</v>
      </c>
      <c r="H408" s="326">
        <v>0</v>
      </c>
      <c r="I408" s="326"/>
      <c r="J408" s="326">
        <v>0</v>
      </c>
      <c r="K408" s="326">
        <v>0</v>
      </c>
      <c r="L408" s="326">
        <v>0</v>
      </c>
      <c r="M408" s="326"/>
      <c r="N408" s="326">
        <v>0</v>
      </c>
    </row>
    <row r="409" spans="1:14" x14ac:dyDescent="0.25">
      <c r="A409" t="s">
        <v>2686</v>
      </c>
      <c r="C409" s="326"/>
      <c r="D409" s="326" t="s">
        <v>2679</v>
      </c>
      <c r="E409" s="326"/>
      <c r="F409" s="326">
        <v>0</v>
      </c>
      <c r="G409" s="326">
        <v>0</v>
      </c>
      <c r="H409" s="326">
        <v>0</v>
      </c>
      <c r="I409" s="326"/>
      <c r="J409" s="326">
        <v>17080475</v>
      </c>
      <c r="K409" s="326">
        <v>0</v>
      </c>
      <c r="L409" s="326">
        <v>17080475</v>
      </c>
      <c r="M409" s="326"/>
      <c r="N409" s="326">
        <v>-17080475</v>
      </c>
    </row>
    <row r="410" spans="1:14" x14ac:dyDescent="0.25">
      <c r="A410" t="s">
        <v>2686</v>
      </c>
      <c r="C410" s="326">
        <v>48</v>
      </c>
      <c r="D410" s="326" t="s">
        <v>2585</v>
      </c>
      <c r="E410" s="326"/>
      <c r="F410" s="326">
        <v>0</v>
      </c>
      <c r="G410" s="326">
        <v>0</v>
      </c>
      <c r="H410" s="326">
        <v>0</v>
      </c>
      <c r="I410" s="326"/>
      <c r="J410" s="326">
        <v>17080475</v>
      </c>
      <c r="K410" s="326">
        <v>0</v>
      </c>
      <c r="L410" s="326">
        <v>17080475</v>
      </c>
      <c r="M410" s="326"/>
      <c r="N410" s="326">
        <v>-17080475</v>
      </c>
    </row>
    <row r="411" spans="1:14" x14ac:dyDescent="0.25">
      <c r="A411" t="s">
        <v>2686</v>
      </c>
      <c r="C411" s="326">
        <v>49</v>
      </c>
      <c r="D411" s="326" t="s">
        <v>2680</v>
      </c>
      <c r="E411" s="326"/>
      <c r="F411" s="326">
        <v>0</v>
      </c>
      <c r="G411" s="326">
        <v>0</v>
      </c>
      <c r="H411" s="326">
        <v>0</v>
      </c>
      <c r="I411" s="326"/>
      <c r="J411" s="326">
        <v>0</v>
      </c>
      <c r="K411" s="326">
        <v>0</v>
      </c>
      <c r="L411" s="326">
        <v>0</v>
      </c>
      <c r="M411" s="326"/>
      <c r="N411" s="326">
        <v>0</v>
      </c>
    </row>
    <row r="412" spans="1:14" x14ac:dyDescent="0.25">
      <c r="A412" t="s">
        <v>2686</v>
      </c>
      <c r="C412" s="326">
        <v>50</v>
      </c>
      <c r="D412" s="326" t="s">
        <v>2681</v>
      </c>
      <c r="E412" s="326"/>
      <c r="F412" s="326">
        <v>0</v>
      </c>
      <c r="G412" s="326">
        <v>0</v>
      </c>
      <c r="H412" s="326">
        <v>0</v>
      </c>
      <c r="I412" s="326"/>
      <c r="J412" s="326">
        <v>0</v>
      </c>
      <c r="K412" s="326">
        <v>0</v>
      </c>
      <c r="L412" s="326">
        <v>0</v>
      </c>
      <c r="M412" s="326"/>
      <c r="N412" s="326">
        <v>0</v>
      </c>
    </row>
    <row r="413" spans="1:14" x14ac:dyDescent="0.25">
      <c r="A413" t="s">
        <v>2686</v>
      </c>
      <c r="C413" s="326"/>
      <c r="D413" s="326" t="s">
        <v>2682</v>
      </c>
      <c r="E413" s="326"/>
      <c r="F413" s="326">
        <v>12572000</v>
      </c>
      <c r="G413" s="326">
        <v>0</v>
      </c>
      <c r="H413" s="326">
        <v>12572000</v>
      </c>
      <c r="I413" s="326"/>
      <c r="J413" s="326">
        <v>12572000</v>
      </c>
      <c r="K413" s="326">
        <v>0</v>
      </c>
      <c r="L413" s="326">
        <v>12572000</v>
      </c>
      <c r="M413" s="326"/>
      <c r="N413" s="326">
        <v>0</v>
      </c>
    </row>
    <row r="414" spans="1:14" x14ac:dyDescent="0.25">
      <c r="A414" t="s">
        <v>2686</v>
      </c>
      <c r="C414" s="326">
        <v>51</v>
      </c>
      <c r="D414" s="326" t="s">
        <v>2582</v>
      </c>
      <c r="E414" s="326"/>
      <c r="F414" s="326">
        <v>0</v>
      </c>
      <c r="G414" s="326">
        <v>0</v>
      </c>
      <c r="H414" s="326">
        <v>0</v>
      </c>
      <c r="I414" s="326"/>
      <c r="J414" s="326">
        <v>0</v>
      </c>
      <c r="K414" s="326">
        <v>0</v>
      </c>
      <c r="L414" s="326">
        <v>0</v>
      </c>
      <c r="M414" s="326"/>
      <c r="N414" s="326">
        <v>0</v>
      </c>
    </row>
    <row r="415" spans="1:14" x14ac:dyDescent="0.25">
      <c r="A415" t="s">
        <v>2686</v>
      </c>
      <c r="C415" s="326">
        <v>52</v>
      </c>
      <c r="D415" s="326" t="s">
        <v>2681</v>
      </c>
      <c r="E415" s="326"/>
      <c r="F415" s="326">
        <v>12572000</v>
      </c>
      <c r="G415" s="326">
        <v>0</v>
      </c>
      <c r="H415" s="326">
        <v>12572000</v>
      </c>
      <c r="I415" s="326"/>
      <c r="J415" s="326">
        <v>12572000</v>
      </c>
      <c r="K415" s="326">
        <v>0</v>
      </c>
      <c r="L415" s="326">
        <v>12572000</v>
      </c>
      <c r="M415" s="326"/>
      <c r="N415" s="326">
        <v>0</v>
      </c>
    </row>
    <row r="416" spans="1:14" x14ac:dyDescent="0.25">
      <c r="A416" t="s">
        <v>2686</v>
      </c>
      <c r="C416" s="326"/>
      <c r="D416" s="326" t="s">
        <v>2683</v>
      </c>
      <c r="E416" s="326"/>
      <c r="F416" s="326">
        <v>7170454</v>
      </c>
      <c r="G416" s="326">
        <v>0</v>
      </c>
      <c r="H416" s="326">
        <v>7170454</v>
      </c>
      <c r="I416" s="326"/>
      <c r="J416" s="326">
        <v>6747094</v>
      </c>
      <c r="K416" s="326">
        <v>0</v>
      </c>
      <c r="L416" s="326">
        <v>6747094</v>
      </c>
      <c r="M416" s="326"/>
      <c r="N416" s="326">
        <v>423360</v>
      </c>
    </row>
    <row r="417" spans="1:14" x14ac:dyDescent="0.25">
      <c r="A417" t="s">
        <v>2686</v>
      </c>
      <c r="C417" s="326">
        <v>53</v>
      </c>
      <c r="D417" s="326" t="s">
        <v>2562</v>
      </c>
      <c r="E417" s="326"/>
      <c r="F417" s="326">
        <v>7170454</v>
      </c>
      <c r="G417" s="326">
        <v>0</v>
      </c>
      <c r="H417" s="326">
        <v>7170454</v>
      </c>
      <c r="I417" s="326"/>
      <c r="J417" s="326">
        <v>6747094</v>
      </c>
      <c r="K417" s="326">
        <v>0</v>
      </c>
      <c r="L417" s="326">
        <v>6747094</v>
      </c>
      <c r="M417" s="326"/>
      <c r="N417" s="326">
        <v>423360</v>
      </c>
    </row>
    <row r="418" spans="1:14" x14ac:dyDescent="0.25">
      <c r="A418" t="s">
        <v>2686</v>
      </c>
      <c r="C418" s="326"/>
      <c r="D418" s="326" t="s">
        <v>2684</v>
      </c>
      <c r="E418" s="326"/>
      <c r="F418" s="326">
        <v>39621017</v>
      </c>
      <c r="G418" s="326">
        <v>0</v>
      </c>
      <c r="H418" s="326">
        <v>39621017</v>
      </c>
      <c r="I418" s="326"/>
      <c r="J418" s="326">
        <v>39621017</v>
      </c>
      <c r="K418" s="326">
        <v>0</v>
      </c>
      <c r="L418" s="326">
        <v>39621017</v>
      </c>
      <c r="M418" s="326"/>
      <c r="N418" s="326">
        <v>0</v>
      </c>
    </row>
    <row r="419" spans="1:14" x14ac:dyDescent="0.25">
      <c r="A419" t="s">
        <v>2686</v>
      </c>
      <c r="C419" s="326">
        <v>54</v>
      </c>
      <c r="D419" s="326" t="s">
        <v>2563</v>
      </c>
      <c r="E419" s="326"/>
      <c r="F419" s="326">
        <v>39621017</v>
      </c>
      <c r="G419" s="326">
        <v>0</v>
      </c>
      <c r="H419" s="326">
        <v>39621017</v>
      </c>
      <c r="I419" s="326"/>
      <c r="J419" s="326">
        <v>39621017</v>
      </c>
      <c r="K419" s="326">
        <v>0</v>
      </c>
      <c r="L419" s="326">
        <v>39621017</v>
      </c>
      <c r="M419" s="326"/>
      <c r="N419" s="326">
        <v>0</v>
      </c>
    </row>
    <row r="420" spans="1:14" x14ac:dyDescent="0.25">
      <c r="A420" t="s">
        <v>2686</v>
      </c>
      <c r="C420" s="326"/>
      <c r="D420" s="326" t="s">
        <v>1509</v>
      </c>
      <c r="E420" s="326"/>
      <c r="F420" s="326">
        <v>19355675</v>
      </c>
      <c r="G420" s="326">
        <v>0</v>
      </c>
      <c r="H420" s="326">
        <v>19355675</v>
      </c>
      <c r="I420" s="326">
        <v>808920</v>
      </c>
      <c r="J420" s="326">
        <v>68900</v>
      </c>
      <c r="K420" s="326">
        <v>0</v>
      </c>
      <c r="L420" s="326">
        <v>68900</v>
      </c>
      <c r="M420" s="326"/>
      <c r="N420" s="326">
        <v>19286775</v>
      </c>
    </row>
    <row r="421" spans="1:14" x14ac:dyDescent="0.25">
      <c r="A421" t="s">
        <v>2686</v>
      </c>
      <c r="C421" s="326">
        <v>55</v>
      </c>
      <c r="D421" s="326" t="s">
        <v>2555</v>
      </c>
      <c r="E421" s="326"/>
      <c r="F421" s="326">
        <v>19355675</v>
      </c>
      <c r="G421" s="326">
        <v>0</v>
      </c>
      <c r="H421" s="326">
        <v>19355675</v>
      </c>
      <c r="I421" s="326"/>
      <c r="J421" s="326">
        <v>68900</v>
      </c>
      <c r="K421" s="326">
        <v>0</v>
      </c>
      <c r="L421" s="326">
        <v>68900</v>
      </c>
      <c r="M421" s="326"/>
      <c r="N421" s="326">
        <v>19286775</v>
      </c>
    </row>
    <row r="422" spans="1:14" x14ac:dyDescent="0.25">
      <c r="A422" t="s">
        <v>2686</v>
      </c>
      <c r="B422" t="s">
        <v>2632</v>
      </c>
      <c r="C422" t="s">
        <v>2645</v>
      </c>
      <c r="D422" t="s">
        <v>2646</v>
      </c>
      <c r="F422" t="s">
        <v>2647</v>
      </c>
      <c r="J422" t="s">
        <v>2648</v>
      </c>
      <c r="N422" t="s">
        <v>2649</v>
      </c>
    </row>
    <row r="423" spans="1:14" x14ac:dyDescent="0.25">
      <c r="A423" t="s">
        <v>2686</v>
      </c>
      <c r="F423" t="s">
        <v>2650</v>
      </c>
      <c r="G423" t="s">
        <v>2651</v>
      </c>
      <c r="H423" t="s">
        <v>2652</v>
      </c>
      <c r="J423" t="s">
        <v>2650</v>
      </c>
      <c r="K423" t="s">
        <v>2651</v>
      </c>
      <c r="L423" t="s">
        <v>2652</v>
      </c>
    </row>
    <row r="424" spans="1:14" x14ac:dyDescent="0.25">
      <c r="A424" t="s">
        <v>2686</v>
      </c>
      <c r="C424" t="s">
        <v>2653</v>
      </c>
      <c r="F424">
        <v>0</v>
      </c>
      <c r="G424">
        <v>0</v>
      </c>
      <c r="H424">
        <v>0</v>
      </c>
      <c r="J424">
        <v>0</v>
      </c>
      <c r="K424">
        <v>0</v>
      </c>
      <c r="L424">
        <v>0</v>
      </c>
      <c r="N424">
        <v>0</v>
      </c>
    </row>
    <row r="425" spans="1:14" x14ac:dyDescent="0.25">
      <c r="A425" t="s">
        <v>2686</v>
      </c>
      <c r="C425">
        <v>1</v>
      </c>
      <c r="D425" t="s">
        <v>2654</v>
      </c>
      <c r="F425">
        <v>0</v>
      </c>
      <c r="G425">
        <v>0</v>
      </c>
      <c r="H425">
        <v>0</v>
      </c>
      <c r="J425">
        <v>0</v>
      </c>
      <c r="K425">
        <v>0</v>
      </c>
      <c r="L425">
        <v>0</v>
      </c>
      <c r="N425">
        <v>0</v>
      </c>
    </row>
    <row r="426" spans="1:14" x14ac:dyDescent="0.25">
      <c r="A426" t="s">
        <v>2686</v>
      </c>
      <c r="C426">
        <v>2</v>
      </c>
      <c r="D426" t="s">
        <v>2655</v>
      </c>
      <c r="F426">
        <v>0</v>
      </c>
      <c r="G426">
        <v>0</v>
      </c>
      <c r="H426">
        <v>0</v>
      </c>
      <c r="J426">
        <v>0</v>
      </c>
      <c r="K426">
        <v>0</v>
      </c>
      <c r="L426">
        <v>0</v>
      </c>
      <c r="N426">
        <v>0</v>
      </c>
    </row>
    <row r="427" spans="1:14" x14ac:dyDescent="0.25">
      <c r="A427" t="s">
        <v>2686</v>
      </c>
      <c r="C427" t="s">
        <v>2656</v>
      </c>
      <c r="F427">
        <v>4898393211</v>
      </c>
      <c r="G427">
        <v>40600641</v>
      </c>
      <c r="H427">
        <v>4938993852</v>
      </c>
      <c r="J427">
        <v>4795817681</v>
      </c>
      <c r="K427">
        <v>143176175</v>
      </c>
      <c r="L427">
        <v>4938993856</v>
      </c>
      <c r="N427">
        <v>-4</v>
      </c>
    </row>
    <row r="428" spans="1:14" x14ac:dyDescent="0.25">
      <c r="A428" t="s">
        <v>2686</v>
      </c>
      <c r="D428" t="s">
        <v>2657</v>
      </c>
      <c r="F428">
        <v>0</v>
      </c>
      <c r="G428">
        <v>0</v>
      </c>
      <c r="H428">
        <v>0</v>
      </c>
      <c r="J428">
        <v>0</v>
      </c>
      <c r="K428">
        <v>0</v>
      </c>
      <c r="L428">
        <v>0</v>
      </c>
      <c r="N428">
        <v>0</v>
      </c>
    </row>
    <row r="429" spans="1:14" x14ac:dyDescent="0.25">
      <c r="A429" t="s">
        <v>2686</v>
      </c>
      <c r="C429">
        <v>3</v>
      </c>
      <c r="D429" t="s">
        <v>2574</v>
      </c>
      <c r="F429">
        <v>0</v>
      </c>
      <c r="G429">
        <v>0</v>
      </c>
      <c r="H429">
        <v>0</v>
      </c>
      <c r="J429">
        <v>0</v>
      </c>
      <c r="K429">
        <v>0</v>
      </c>
      <c r="L429">
        <v>0</v>
      </c>
      <c r="N429">
        <v>0</v>
      </c>
    </row>
    <row r="430" spans="1:14" x14ac:dyDescent="0.25">
      <c r="A430" t="s">
        <v>2686</v>
      </c>
      <c r="C430">
        <v>4</v>
      </c>
      <c r="D430" t="s">
        <v>2551</v>
      </c>
      <c r="F430">
        <v>0</v>
      </c>
      <c r="G430">
        <v>0</v>
      </c>
      <c r="H430">
        <v>0</v>
      </c>
      <c r="J430">
        <v>0</v>
      </c>
      <c r="K430">
        <v>0</v>
      </c>
      <c r="L430">
        <v>0</v>
      </c>
      <c r="N430">
        <v>0</v>
      </c>
    </row>
    <row r="431" spans="1:14" x14ac:dyDescent="0.25">
      <c r="A431" t="s">
        <v>2686</v>
      </c>
      <c r="C431">
        <v>5</v>
      </c>
      <c r="D431" t="s">
        <v>2565</v>
      </c>
      <c r="F431">
        <v>0</v>
      </c>
      <c r="G431">
        <v>0</v>
      </c>
      <c r="H431">
        <v>0</v>
      </c>
      <c r="J431">
        <v>0</v>
      </c>
      <c r="K431">
        <v>0</v>
      </c>
      <c r="L431">
        <v>0</v>
      </c>
      <c r="N431">
        <v>0</v>
      </c>
    </row>
    <row r="432" spans="1:14" x14ac:dyDescent="0.25">
      <c r="A432" t="s">
        <v>2686</v>
      </c>
      <c r="C432">
        <v>6</v>
      </c>
      <c r="D432" t="s">
        <v>2658</v>
      </c>
      <c r="F432">
        <v>0</v>
      </c>
      <c r="G432">
        <v>0</v>
      </c>
      <c r="H432">
        <v>0</v>
      </c>
      <c r="J432">
        <v>0</v>
      </c>
      <c r="K432">
        <v>0</v>
      </c>
      <c r="L432">
        <v>0</v>
      </c>
      <c r="N432">
        <v>0</v>
      </c>
    </row>
    <row r="433" spans="1:14" x14ac:dyDescent="0.25">
      <c r="A433" t="s">
        <v>2686</v>
      </c>
      <c r="C433">
        <v>7</v>
      </c>
      <c r="D433" t="s">
        <v>2576</v>
      </c>
      <c r="F433">
        <v>0</v>
      </c>
      <c r="G433">
        <v>0</v>
      </c>
      <c r="H433">
        <v>0</v>
      </c>
      <c r="J433">
        <v>0</v>
      </c>
      <c r="K433">
        <v>0</v>
      </c>
      <c r="L433">
        <v>0</v>
      </c>
      <c r="N433">
        <v>0</v>
      </c>
    </row>
    <row r="434" spans="1:14" x14ac:dyDescent="0.25">
      <c r="A434" t="s">
        <v>2686</v>
      </c>
      <c r="D434" t="s">
        <v>2659</v>
      </c>
      <c r="F434">
        <v>0</v>
      </c>
      <c r="G434">
        <v>0</v>
      </c>
      <c r="H434">
        <v>0</v>
      </c>
      <c r="J434">
        <v>0</v>
      </c>
      <c r="K434">
        <v>0</v>
      </c>
      <c r="L434">
        <v>0</v>
      </c>
      <c r="N434">
        <v>0</v>
      </c>
    </row>
    <row r="435" spans="1:14" x14ac:dyDescent="0.25">
      <c r="A435" t="s">
        <v>2686</v>
      </c>
      <c r="C435">
        <v>8</v>
      </c>
      <c r="D435" t="s">
        <v>2660</v>
      </c>
      <c r="F435">
        <v>0</v>
      </c>
      <c r="G435">
        <v>0</v>
      </c>
      <c r="H435">
        <v>0</v>
      </c>
      <c r="J435">
        <v>0</v>
      </c>
      <c r="K435">
        <v>0</v>
      </c>
      <c r="L435">
        <v>0</v>
      </c>
      <c r="N435">
        <v>0</v>
      </c>
    </row>
    <row r="436" spans="1:14" x14ac:dyDescent="0.25">
      <c r="A436" t="s">
        <v>2686</v>
      </c>
      <c r="C436">
        <v>9</v>
      </c>
      <c r="D436" t="s">
        <v>2548</v>
      </c>
      <c r="F436">
        <v>0</v>
      </c>
      <c r="G436">
        <v>0</v>
      </c>
      <c r="H436">
        <v>0</v>
      </c>
      <c r="J436">
        <v>0</v>
      </c>
      <c r="K436">
        <v>0</v>
      </c>
      <c r="L436">
        <v>0</v>
      </c>
      <c r="N436">
        <v>0</v>
      </c>
    </row>
    <row r="437" spans="1:14" x14ac:dyDescent="0.25">
      <c r="A437" t="s">
        <v>2686</v>
      </c>
      <c r="C437">
        <v>10</v>
      </c>
      <c r="D437" t="s">
        <v>2550</v>
      </c>
      <c r="F437">
        <v>0</v>
      </c>
      <c r="G437">
        <v>0</v>
      </c>
      <c r="H437">
        <v>0</v>
      </c>
      <c r="J437">
        <v>0</v>
      </c>
      <c r="K437">
        <v>0</v>
      </c>
      <c r="L437">
        <v>0</v>
      </c>
      <c r="N437">
        <v>0</v>
      </c>
    </row>
    <row r="438" spans="1:14" x14ac:dyDescent="0.25">
      <c r="A438" t="s">
        <v>2686</v>
      </c>
      <c r="C438">
        <v>11</v>
      </c>
      <c r="D438" t="s">
        <v>2581</v>
      </c>
      <c r="F438">
        <v>0</v>
      </c>
      <c r="G438">
        <v>0</v>
      </c>
      <c r="H438">
        <v>0</v>
      </c>
      <c r="J438">
        <v>0</v>
      </c>
      <c r="K438">
        <v>0</v>
      </c>
      <c r="L438">
        <v>0</v>
      </c>
      <c r="N438">
        <v>0</v>
      </c>
    </row>
    <row r="439" spans="1:14" x14ac:dyDescent="0.25">
      <c r="A439" t="s">
        <v>2686</v>
      </c>
      <c r="C439">
        <v>12</v>
      </c>
      <c r="D439" t="s">
        <v>2569</v>
      </c>
      <c r="F439">
        <v>0</v>
      </c>
      <c r="G439">
        <v>0</v>
      </c>
      <c r="H439">
        <v>0</v>
      </c>
      <c r="J439">
        <v>0</v>
      </c>
      <c r="K439">
        <v>0</v>
      </c>
      <c r="L439">
        <v>0</v>
      </c>
      <c r="N439">
        <v>0</v>
      </c>
    </row>
    <row r="440" spans="1:14" x14ac:dyDescent="0.25">
      <c r="A440" t="s">
        <v>2686</v>
      </c>
      <c r="C440">
        <v>13</v>
      </c>
      <c r="D440" t="s">
        <v>2661</v>
      </c>
      <c r="F440">
        <v>0</v>
      </c>
      <c r="G440">
        <v>0</v>
      </c>
      <c r="H440">
        <v>0</v>
      </c>
      <c r="J440">
        <v>0</v>
      </c>
      <c r="K440">
        <v>0</v>
      </c>
      <c r="L440">
        <v>0</v>
      </c>
      <c r="N440">
        <v>0</v>
      </c>
    </row>
    <row r="441" spans="1:14" x14ac:dyDescent="0.25">
      <c r="A441" t="s">
        <v>2686</v>
      </c>
      <c r="C441">
        <v>14</v>
      </c>
      <c r="D441" t="s">
        <v>2662</v>
      </c>
      <c r="F441">
        <v>0</v>
      </c>
      <c r="G441">
        <v>0</v>
      </c>
      <c r="H441">
        <v>0</v>
      </c>
      <c r="J441">
        <v>0</v>
      </c>
      <c r="K441">
        <v>0</v>
      </c>
      <c r="L441">
        <v>0</v>
      </c>
      <c r="N441">
        <v>0</v>
      </c>
    </row>
    <row r="442" spans="1:14" x14ac:dyDescent="0.25">
      <c r="A442" t="s">
        <v>2686</v>
      </c>
      <c r="C442">
        <v>15</v>
      </c>
      <c r="D442" t="s">
        <v>2663</v>
      </c>
      <c r="F442">
        <v>0</v>
      </c>
      <c r="G442">
        <v>0</v>
      </c>
      <c r="H442">
        <v>0</v>
      </c>
      <c r="J442">
        <v>0</v>
      </c>
      <c r="K442">
        <v>0</v>
      </c>
      <c r="L442">
        <v>0</v>
      </c>
      <c r="N442">
        <v>0</v>
      </c>
    </row>
    <row r="443" spans="1:14" x14ac:dyDescent="0.25">
      <c r="A443" t="s">
        <v>2686</v>
      </c>
      <c r="D443" t="s">
        <v>2664</v>
      </c>
      <c r="F443">
        <v>0</v>
      </c>
      <c r="G443">
        <v>0</v>
      </c>
      <c r="H443">
        <v>0</v>
      </c>
      <c r="J443">
        <v>0</v>
      </c>
      <c r="K443">
        <v>0</v>
      </c>
      <c r="L443">
        <v>0</v>
      </c>
      <c r="N443">
        <v>0</v>
      </c>
    </row>
    <row r="444" spans="1:14" x14ac:dyDescent="0.25">
      <c r="A444" t="s">
        <v>2686</v>
      </c>
      <c r="C444">
        <v>16</v>
      </c>
      <c r="D444" t="s">
        <v>2581</v>
      </c>
      <c r="F444">
        <v>0</v>
      </c>
      <c r="G444">
        <v>0</v>
      </c>
      <c r="H444">
        <v>0</v>
      </c>
      <c r="J444">
        <v>0</v>
      </c>
      <c r="K444">
        <v>0</v>
      </c>
      <c r="L444">
        <v>0</v>
      </c>
      <c r="N444">
        <v>0</v>
      </c>
    </row>
    <row r="445" spans="1:14" x14ac:dyDescent="0.25">
      <c r="A445" t="s">
        <v>2686</v>
      </c>
      <c r="C445">
        <v>17</v>
      </c>
      <c r="D445" t="s">
        <v>2570</v>
      </c>
      <c r="F445">
        <v>0</v>
      </c>
      <c r="G445">
        <v>0</v>
      </c>
      <c r="H445">
        <v>0</v>
      </c>
      <c r="J445">
        <v>0</v>
      </c>
      <c r="K445">
        <v>0</v>
      </c>
      <c r="L445">
        <v>0</v>
      </c>
      <c r="N445">
        <v>0</v>
      </c>
    </row>
    <row r="446" spans="1:14" x14ac:dyDescent="0.25">
      <c r="A446" t="s">
        <v>2686</v>
      </c>
      <c r="C446">
        <v>18</v>
      </c>
      <c r="D446" t="s">
        <v>2665</v>
      </c>
      <c r="F446">
        <v>0</v>
      </c>
      <c r="G446">
        <v>0</v>
      </c>
      <c r="H446">
        <v>0</v>
      </c>
      <c r="J446">
        <v>0</v>
      </c>
      <c r="K446">
        <v>0</v>
      </c>
      <c r="L446">
        <v>0</v>
      </c>
      <c r="N446">
        <v>0</v>
      </c>
    </row>
    <row r="447" spans="1:14" x14ac:dyDescent="0.25">
      <c r="A447" t="s">
        <v>2686</v>
      </c>
      <c r="C447">
        <v>19</v>
      </c>
      <c r="D447" t="s">
        <v>2666</v>
      </c>
      <c r="F447">
        <v>0</v>
      </c>
      <c r="G447">
        <v>0</v>
      </c>
      <c r="H447">
        <v>0</v>
      </c>
      <c r="J447">
        <v>0</v>
      </c>
      <c r="K447">
        <v>0</v>
      </c>
      <c r="L447">
        <v>0</v>
      </c>
      <c r="N447">
        <v>0</v>
      </c>
    </row>
    <row r="448" spans="1:14" x14ac:dyDescent="0.25">
      <c r="A448" t="s">
        <v>2686</v>
      </c>
      <c r="C448">
        <v>20</v>
      </c>
      <c r="D448" t="s">
        <v>2667</v>
      </c>
      <c r="F448">
        <v>0</v>
      </c>
      <c r="G448">
        <v>0</v>
      </c>
      <c r="H448">
        <v>0</v>
      </c>
      <c r="J448">
        <v>0</v>
      </c>
      <c r="K448">
        <v>0</v>
      </c>
      <c r="L448">
        <v>0</v>
      </c>
      <c r="N448">
        <v>0</v>
      </c>
    </row>
    <row r="449" spans="1:14" x14ac:dyDescent="0.25">
      <c r="A449" t="s">
        <v>2686</v>
      </c>
      <c r="C449">
        <v>21</v>
      </c>
      <c r="D449" t="s">
        <v>2668</v>
      </c>
      <c r="F449">
        <v>0</v>
      </c>
      <c r="G449">
        <v>0</v>
      </c>
      <c r="H449">
        <v>0</v>
      </c>
      <c r="J449">
        <v>0</v>
      </c>
      <c r="K449">
        <v>0</v>
      </c>
      <c r="L449">
        <v>0</v>
      </c>
      <c r="N449">
        <v>0</v>
      </c>
    </row>
    <row r="450" spans="1:14" x14ac:dyDescent="0.25">
      <c r="A450" t="s">
        <v>2686</v>
      </c>
      <c r="C450">
        <v>22</v>
      </c>
      <c r="D450" t="s">
        <v>2669</v>
      </c>
      <c r="F450">
        <v>0</v>
      </c>
      <c r="G450">
        <v>0</v>
      </c>
      <c r="H450">
        <v>0</v>
      </c>
      <c r="J450">
        <v>0</v>
      </c>
      <c r="K450">
        <v>0</v>
      </c>
      <c r="L450">
        <v>0</v>
      </c>
      <c r="N450">
        <v>0</v>
      </c>
    </row>
    <row r="451" spans="1:14" x14ac:dyDescent="0.25">
      <c r="A451" t="s">
        <v>2686</v>
      </c>
      <c r="C451">
        <v>23</v>
      </c>
      <c r="D451" t="s">
        <v>2670</v>
      </c>
      <c r="F451">
        <v>0</v>
      </c>
      <c r="G451">
        <v>0</v>
      </c>
      <c r="H451">
        <v>0</v>
      </c>
      <c r="J451">
        <v>0</v>
      </c>
      <c r="K451">
        <v>0</v>
      </c>
      <c r="L451">
        <v>0</v>
      </c>
      <c r="N451">
        <v>0</v>
      </c>
    </row>
    <row r="452" spans="1:14" x14ac:dyDescent="0.25">
      <c r="A452" t="s">
        <v>2686</v>
      </c>
      <c r="C452">
        <v>24</v>
      </c>
      <c r="D452" t="s">
        <v>2556</v>
      </c>
      <c r="F452">
        <v>0</v>
      </c>
      <c r="G452">
        <v>0</v>
      </c>
      <c r="H452">
        <v>0</v>
      </c>
      <c r="J452">
        <v>0</v>
      </c>
      <c r="K452">
        <v>0</v>
      </c>
      <c r="L452">
        <v>0</v>
      </c>
      <c r="N452">
        <v>0</v>
      </c>
    </row>
    <row r="453" spans="1:14" x14ac:dyDescent="0.25">
      <c r="A453" t="s">
        <v>2686</v>
      </c>
      <c r="C453">
        <v>25</v>
      </c>
      <c r="D453" t="s">
        <v>2557</v>
      </c>
      <c r="F453">
        <v>0</v>
      </c>
      <c r="G453">
        <v>0</v>
      </c>
      <c r="H453">
        <v>0</v>
      </c>
      <c r="J453">
        <v>0</v>
      </c>
      <c r="K453">
        <v>0</v>
      </c>
      <c r="L453">
        <v>0</v>
      </c>
      <c r="N453">
        <v>0</v>
      </c>
    </row>
    <row r="454" spans="1:14" x14ac:dyDescent="0.25">
      <c r="A454" t="s">
        <v>2686</v>
      </c>
      <c r="D454" t="s">
        <v>2671</v>
      </c>
      <c r="F454">
        <v>3809405822</v>
      </c>
      <c r="G454">
        <v>16124254</v>
      </c>
      <c r="H454">
        <v>3825530076</v>
      </c>
      <c r="J454">
        <v>3682353901</v>
      </c>
      <c r="K454">
        <v>143176175</v>
      </c>
      <c r="L454">
        <v>3825530076</v>
      </c>
      <c r="N454">
        <v>0</v>
      </c>
    </row>
    <row r="455" spans="1:14" x14ac:dyDescent="0.25">
      <c r="A455" t="s">
        <v>2686</v>
      </c>
      <c r="C455">
        <v>26</v>
      </c>
      <c r="D455" t="s">
        <v>2589</v>
      </c>
      <c r="F455">
        <v>733881381</v>
      </c>
      <c r="G455">
        <v>0</v>
      </c>
      <c r="H455">
        <v>733881381</v>
      </c>
      <c r="J455">
        <v>600362347</v>
      </c>
      <c r="K455">
        <v>133519034</v>
      </c>
      <c r="L455">
        <v>733881381</v>
      </c>
      <c r="N455">
        <v>0</v>
      </c>
    </row>
    <row r="456" spans="1:14" x14ac:dyDescent="0.25">
      <c r="A456" t="s">
        <v>2686</v>
      </c>
      <c r="C456">
        <v>27</v>
      </c>
      <c r="D456" t="s">
        <v>2580</v>
      </c>
      <c r="F456">
        <v>3022422584</v>
      </c>
      <c r="G456">
        <v>16124254</v>
      </c>
      <c r="H456">
        <v>3038546838</v>
      </c>
      <c r="J456">
        <v>3038546838</v>
      </c>
      <c r="K456">
        <v>0</v>
      </c>
      <c r="L456">
        <v>3038546838</v>
      </c>
      <c r="N456">
        <v>0</v>
      </c>
    </row>
    <row r="457" spans="1:14" x14ac:dyDescent="0.25">
      <c r="A457" t="s">
        <v>2686</v>
      </c>
      <c r="C457">
        <v>28</v>
      </c>
      <c r="D457" t="s">
        <v>2577</v>
      </c>
      <c r="F457">
        <v>0</v>
      </c>
      <c r="G457">
        <v>0</v>
      </c>
      <c r="H457">
        <v>0</v>
      </c>
      <c r="J457">
        <v>0</v>
      </c>
      <c r="K457">
        <v>0</v>
      </c>
      <c r="L457">
        <v>0</v>
      </c>
      <c r="N457">
        <v>0</v>
      </c>
    </row>
    <row r="458" spans="1:14" x14ac:dyDescent="0.25">
      <c r="A458" t="s">
        <v>2686</v>
      </c>
      <c r="C458" t="s">
        <v>2672</v>
      </c>
      <c r="D458" t="s">
        <v>2567</v>
      </c>
      <c r="F458">
        <v>0</v>
      </c>
      <c r="G458">
        <v>0</v>
      </c>
      <c r="H458">
        <v>0</v>
      </c>
      <c r="J458">
        <v>0</v>
      </c>
      <c r="K458">
        <v>0</v>
      </c>
      <c r="L458">
        <v>0</v>
      </c>
      <c r="N458">
        <v>0</v>
      </c>
    </row>
    <row r="459" spans="1:14" x14ac:dyDescent="0.25">
      <c r="A459" t="s">
        <v>2686</v>
      </c>
      <c r="C459" t="s">
        <v>2673</v>
      </c>
      <c r="D459" t="s">
        <v>2568</v>
      </c>
      <c r="F459">
        <v>0</v>
      </c>
      <c r="G459">
        <v>0</v>
      </c>
      <c r="H459">
        <v>0</v>
      </c>
      <c r="J459">
        <v>0</v>
      </c>
      <c r="K459">
        <v>0</v>
      </c>
      <c r="L459">
        <v>0</v>
      </c>
      <c r="N459">
        <v>0</v>
      </c>
    </row>
    <row r="460" spans="1:14" x14ac:dyDescent="0.25">
      <c r="A460" t="s">
        <v>2686</v>
      </c>
      <c r="C460">
        <v>30</v>
      </c>
      <c r="D460" t="s">
        <v>2579</v>
      </c>
      <c r="F460">
        <v>0</v>
      </c>
      <c r="G460">
        <v>0</v>
      </c>
      <c r="H460">
        <v>0</v>
      </c>
      <c r="J460">
        <v>0</v>
      </c>
      <c r="K460">
        <v>0</v>
      </c>
      <c r="L460">
        <v>0</v>
      </c>
      <c r="N460">
        <v>0</v>
      </c>
    </row>
    <row r="461" spans="1:14" x14ac:dyDescent="0.25">
      <c r="A461" t="s">
        <v>2686</v>
      </c>
      <c r="C461">
        <v>31</v>
      </c>
      <c r="D461" t="s">
        <v>2558</v>
      </c>
      <c r="F461">
        <v>0</v>
      </c>
      <c r="G461">
        <v>0</v>
      </c>
      <c r="H461">
        <v>0</v>
      </c>
      <c r="J461">
        <v>0</v>
      </c>
      <c r="K461">
        <v>0</v>
      </c>
      <c r="L461">
        <v>0</v>
      </c>
      <c r="N461">
        <v>0</v>
      </c>
    </row>
    <row r="462" spans="1:14" x14ac:dyDescent="0.25">
      <c r="A462" t="s">
        <v>2686</v>
      </c>
      <c r="C462">
        <v>32</v>
      </c>
      <c r="D462" t="s">
        <v>2578</v>
      </c>
      <c r="F462">
        <v>53101857</v>
      </c>
      <c r="G462">
        <v>0</v>
      </c>
      <c r="H462">
        <v>53101857</v>
      </c>
      <c r="J462">
        <v>43444716</v>
      </c>
      <c r="K462">
        <v>9657141</v>
      </c>
      <c r="L462">
        <v>53101857</v>
      </c>
      <c r="N462">
        <v>0</v>
      </c>
    </row>
    <row r="463" spans="1:14" x14ac:dyDescent="0.25">
      <c r="A463" t="s">
        <v>2686</v>
      </c>
      <c r="C463">
        <v>33</v>
      </c>
      <c r="D463" t="s">
        <v>2588</v>
      </c>
      <c r="F463">
        <v>0</v>
      </c>
      <c r="G463">
        <v>0</v>
      </c>
      <c r="H463">
        <v>0</v>
      </c>
      <c r="J463">
        <v>0</v>
      </c>
      <c r="K463">
        <v>0</v>
      </c>
      <c r="L463">
        <v>0</v>
      </c>
      <c r="N463">
        <v>0</v>
      </c>
    </row>
    <row r="464" spans="1:14" x14ac:dyDescent="0.25">
      <c r="A464" t="s">
        <v>2686</v>
      </c>
      <c r="C464">
        <v>34</v>
      </c>
      <c r="D464" t="s">
        <v>2674</v>
      </c>
      <c r="F464">
        <v>0</v>
      </c>
      <c r="G464">
        <v>0</v>
      </c>
      <c r="H464">
        <v>0</v>
      </c>
      <c r="J464">
        <v>0</v>
      </c>
      <c r="K464">
        <v>0</v>
      </c>
      <c r="L464">
        <v>0</v>
      </c>
      <c r="N464">
        <v>0</v>
      </c>
    </row>
    <row r="465" spans="1:14" x14ac:dyDescent="0.25">
      <c r="A465" t="s">
        <v>2686</v>
      </c>
      <c r="C465">
        <v>35</v>
      </c>
      <c r="D465" t="s">
        <v>2675</v>
      </c>
      <c r="F465">
        <v>0</v>
      </c>
      <c r="G465">
        <v>0</v>
      </c>
      <c r="H465">
        <v>0</v>
      </c>
      <c r="J465">
        <v>0</v>
      </c>
      <c r="K465">
        <v>0</v>
      </c>
      <c r="L465">
        <v>0</v>
      </c>
      <c r="N465">
        <v>0</v>
      </c>
    </row>
    <row r="466" spans="1:14" x14ac:dyDescent="0.25">
      <c r="A466" t="s">
        <v>2686</v>
      </c>
      <c r="C466">
        <v>36</v>
      </c>
      <c r="D466" t="s">
        <v>2676</v>
      </c>
      <c r="F466">
        <v>0</v>
      </c>
      <c r="G466">
        <v>0</v>
      </c>
      <c r="H466">
        <v>0</v>
      </c>
      <c r="J466">
        <v>0</v>
      </c>
      <c r="K466">
        <v>0</v>
      </c>
      <c r="L466">
        <v>0</v>
      </c>
      <c r="N466">
        <v>0</v>
      </c>
    </row>
    <row r="467" spans="1:14" x14ac:dyDescent="0.25">
      <c r="A467" t="s">
        <v>2686</v>
      </c>
      <c r="C467">
        <v>37</v>
      </c>
      <c r="D467" t="s">
        <v>2566</v>
      </c>
      <c r="F467">
        <v>0</v>
      </c>
      <c r="G467">
        <v>0</v>
      </c>
      <c r="H467">
        <v>0</v>
      </c>
      <c r="J467">
        <v>0</v>
      </c>
      <c r="K467">
        <v>0</v>
      </c>
      <c r="L467">
        <v>0</v>
      </c>
      <c r="N467">
        <v>0</v>
      </c>
    </row>
    <row r="468" spans="1:14" x14ac:dyDescent="0.25">
      <c r="A468" t="s">
        <v>2686</v>
      </c>
      <c r="C468">
        <v>38</v>
      </c>
      <c r="D468" t="s">
        <v>2584</v>
      </c>
      <c r="F468">
        <v>0</v>
      </c>
      <c r="G468">
        <v>0</v>
      </c>
      <c r="H468">
        <v>0</v>
      </c>
      <c r="J468">
        <v>0</v>
      </c>
      <c r="K468">
        <v>0</v>
      </c>
      <c r="L468">
        <v>0</v>
      </c>
      <c r="N468">
        <v>0</v>
      </c>
    </row>
    <row r="469" spans="1:14" x14ac:dyDescent="0.25">
      <c r="A469" t="s">
        <v>2686</v>
      </c>
      <c r="C469">
        <v>39</v>
      </c>
      <c r="D469" t="s">
        <v>2677</v>
      </c>
      <c r="F469">
        <v>0</v>
      </c>
      <c r="G469">
        <v>0</v>
      </c>
      <c r="H469">
        <v>0</v>
      </c>
      <c r="J469">
        <v>0</v>
      </c>
      <c r="K469">
        <v>0</v>
      </c>
      <c r="L469">
        <v>0</v>
      </c>
      <c r="N469">
        <v>0</v>
      </c>
    </row>
    <row r="470" spans="1:14" x14ac:dyDescent="0.25">
      <c r="A470" t="s">
        <v>2686</v>
      </c>
      <c r="D470" t="s">
        <v>2678</v>
      </c>
      <c r="F470">
        <v>0</v>
      </c>
      <c r="G470">
        <v>0</v>
      </c>
      <c r="H470">
        <v>0</v>
      </c>
      <c r="J470">
        <v>0</v>
      </c>
      <c r="K470">
        <v>0</v>
      </c>
      <c r="L470">
        <v>0</v>
      </c>
      <c r="N470">
        <v>0</v>
      </c>
    </row>
    <row r="471" spans="1:14" x14ac:dyDescent="0.25">
      <c r="A471" t="s">
        <v>2686</v>
      </c>
      <c r="C471">
        <v>40</v>
      </c>
      <c r="D471" t="s">
        <v>2587</v>
      </c>
      <c r="F471">
        <v>0</v>
      </c>
      <c r="G471">
        <v>0</v>
      </c>
      <c r="H471">
        <v>0</v>
      </c>
      <c r="J471">
        <v>0</v>
      </c>
      <c r="K471">
        <v>0</v>
      </c>
      <c r="L471">
        <v>0</v>
      </c>
      <c r="N471">
        <v>0</v>
      </c>
    </row>
    <row r="472" spans="1:14" x14ac:dyDescent="0.25">
      <c r="A472" t="s">
        <v>2686</v>
      </c>
      <c r="C472">
        <v>41</v>
      </c>
      <c r="D472" t="s">
        <v>2572</v>
      </c>
      <c r="F472">
        <v>0</v>
      </c>
      <c r="G472">
        <v>0</v>
      </c>
      <c r="H472">
        <v>0</v>
      </c>
      <c r="J472">
        <v>0</v>
      </c>
      <c r="K472">
        <v>0</v>
      </c>
      <c r="L472">
        <v>0</v>
      </c>
      <c r="N472">
        <v>0</v>
      </c>
    </row>
    <row r="473" spans="1:14" x14ac:dyDescent="0.25">
      <c r="A473" t="s">
        <v>2686</v>
      </c>
      <c r="C473">
        <v>42</v>
      </c>
      <c r="D473" t="s">
        <v>2575</v>
      </c>
      <c r="F473">
        <v>0</v>
      </c>
      <c r="G473">
        <v>0</v>
      </c>
      <c r="H473">
        <v>0</v>
      </c>
      <c r="J473">
        <v>0</v>
      </c>
      <c r="K473">
        <v>0</v>
      </c>
      <c r="L473">
        <v>0</v>
      </c>
      <c r="N473">
        <v>0</v>
      </c>
    </row>
    <row r="474" spans="1:14" x14ac:dyDescent="0.25">
      <c r="A474" t="s">
        <v>2686</v>
      </c>
      <c r="C474">
        <v>43</v>
      </c>
      <c r="D474" t="s">
        <v>2564</v>
      </c>
      <c r="F474">
        <v>0</v>
      </c>
      <c r="G474">
        <v>0</v>
      </c>
      <c r="H474">
        <v>0</v>
      </c>
      <c r="J474">
        <v>0</v>
      </c>
      <c r="K474">
        <v>0</v>
      </c>
      <c r="L474">
        <v>0</v>
      </c>
      <c r="N474">
        <v>0</v>
      </c>
    </row>
    <row r="475" spans="1:14" x14ac:dyDescent="0.25">
      <c r="A475" t="s">
        <v>2686</v>
      </c>
      <c r="C475">
        <v>44</v>
      </c>
      <c r="D475" t="s">
        <v>2571</v>
      </c>
      <c r="F475">
        <v>0</v>
      </c>
      <c r="G475">
        <v>0</v>
      </c>
      <c r="H475">
        <v>0</v>
      </c>
      <c r="J475">
        <v>0</v>
      </c>
      <c r="K475">
        <v>0</v>
      </c>
      <c r="L475">
        <v>0</v>
      </c>
      <c r="N475">
        <v>0</v>
      </c>
    </row>
    <row r="476" spans="1:14" x14ac:dyDescent="0.25">
      <c r="A476" t="s">
        <v>2686</v>
      </c>
      <c r="C476">
        <v>45</v>
      </c>
      <c r="D476" t="s">
        <v>2573</v>
      </c>
      <c r="F476">
        <v>0</v>
      </c>
      <c r="G476">
        <v>0</v>
      </c>
      <c r="H476">
        <v>0</v>
      </c>
      <c r="J476">
        <v>0</v>
      </c>
      <c r="K476">
        <v>0</v>
      </c>
      <c r="L476">
        <v>0</v>
      </c>
      <c r="N476">
        <v>0</v>
      </c>
    </row>
    <row r="477" spans="1:14" x14ac:dyDescent="0.25">
      <c r="A477" t="s">
        <v>2686</v>
      </c>
      <c r="C477">
        <v>46</v>
      </c>
      <c r="D477" t="s">
        <v>2583</v>
      </c>
      <c r="F477">
        <v>0</v>
      </c>
      <c r="G477">
        <v>0</v>
      </c>
      <c r="H477">
        <v>0</v>
      </c>
      <c r="J477">
        <v>0</v>
      </c>
      <c r="K477">
        <v>0</v>
      </c>
      <c r="L477">
        <v>0</v>
      </c>
      <c r="N477">
        <v>0</v>
      </c>
    </row>
    <row r="478" spans="1:14" x14ac:dyDescent="0.25">
      <c r="A478" t="s">
        <v>2686</v>
      </c>
      <c r="C478">
        <v>47</v>
      </c>
      <c r="D478" t="s">
        <v>2546</v>
      </c>
      <c r="F478">
        <v>0</v>
      </c>
      <c r="G478">
        <v>0</v>
      </c>
      <c r="H478">
        <v>0</v>
      </c>
      <c r="J478">
        <v>0</v>
      </c>
      <c r="K478">
        <v>0</v>
      </c>
      <c r="L478">
        <v>0</v>
      </c>
      <c r="N478">
        <v>0</v>
      </c>
    </row>
    <row r="479" spans="1:14" x14ac:dyDescent="0.25">
      <c r="A479" t="s">
        <v>2686</v>
      </c>
      <c r="D479" t="s">
        <v>2679</v>
      </c>
      <c r="F479">
        <v>0</v>
      </c>
      <c r="G479">
        <v>0</v>
      </c>
      <c r="H479">
        <v>0</v>
      </c>
      <c r="J479">
        <v>0</v>
      </c>
      <c r="K479">
        <v>0</v>
      </c>
      <c r="L479">
        <v>0</v>
      </c>
      <c r="N479">
        <v>0</v>
      </c>
    </row>
    <row r="480" spans="1:14" x14ac:dyDescent="0.25">
      <c r="A480" t="s">
        <v>2686</v>
      </c>
      <c r="C480">
        <v>48</v>
      </c>
      <c r="D480" t="s">
        <v>2585</v>
      </c>
      <c r="F480">
        <v>0</v>
      </c>
      <c r="G480">
        <v>0</v>
      </c>
      <c r="H480">
        <v>0</v>
      </c>
      <c r="J480">
        <v>0</v>
      </c>
      <c r="K480">
        <v>0</v>
      </c>
      <c r="L480">
        <v>0</v>
      </c>
      <c r="N480">
        <v>0</v>
      </c>
    </row>
    <row r="481" spans="1:14" x14ac:dyDescent="0.25">
      <c r="A481" t="s">
        <v>2686</v>
      </c>
      <c r="C481">
        <v>49</v>
      </c>
      <c r="D481" t="s">
        <v>2680</v>
      </c>
      <c r="F481">
        <v>0</v>
      </c>
      <c r="G481">
        <v>0</v>
      </c>
      <c r="H481">
        <v>0</v>
      </c>
      <c r="J481">
        <v>0</v>
      </c>
      <c r="K481">
        <v>0</v>
      </c>
      <c r="L481">
        <v>0</v>
      </c>
      <c r="N481">
        <v>0</v>
      </c>
    </row>
    <row r="482" spans="1:14" x14ac:dyDescent="0.25">
      <c r="A482" t="s">
        <v>2686</v>
      </c>
      <c r="C482">
        <v>50</v>
      </c>
      <c r="D482" t="s">
        <v>2681</v>
      </c>
      <c r="F482">
        <v>0</v>
      </c>
      <c r="G482">
        <v>0</v>
      </c>
      <c r="H482">
        <v>0</v>
      </c>
      <c r="J482">
        <v>0</v>
      </c>
      <c r="K482">
        <v>0</v>
      </c>
      <c r="L482">
        <v>0</v>
      </c>
      <c r="N482">
        <v>0</v>
      </c>
    </row>
    <row r="483" spans="1:14" x14ac:dyDescent="0.25">
      <c r="A483" t="s">
        <v>2686</v>
      </c>
      <c r="D483" t="s">
        <v>2682</v>
      </c>
      <c r="F483">
        <v>0</v>
      </c>
      <c r="G483">
        <v>0</v>
      </c>
      <c r="H483">
        <v>0</v>
      </c>
      <c r="J483">
        <v>0</v>
      </c>
      <c r="K483">
        <v>0</v>
      </c>
      <c r="L483">
        <v>0</v>
      </c>
      <c r="N483">
        <v>0</v>
      </c>
    </row>
    <row r="484" spans="1:14" x14ac:dyDescent="0.25">
      <c r="A484" t="s">
        <v>2686</v>
      </c>
      <c r="C484">
        <v>51</v>
      </c>
      <c r="D484" t="s">
        <v>2582</v>
      </c>
      <c r="F484">
        <v>0</v>
      </c>
      <c r="G484">
        <v>0</v>
      </c>
      <c r="H484">
        <v>0</v>
      </c>
      <c r="J484">
        <v>0</v>
      </c>
      <c r="K484">
        <v>0</v>
      </c>
      <c r="L484">
        <v>0</v>
      </c>
      <c r="N484">
        <v>0</v>
      </c>
    </row>
    <row r="485" spans="1:14" x14ac:dyDescent="0.25">
      <c r="A485" t="s">
        <v>2686</v>
      </c>
      <c r="C485">
        <v>52</v>
      </c>
      <c r="D485" t="s">
        <v>2681</v>
      </c>
      <c r="F485">
        <v>0</v>
      </c>
      <c r="G485">
        <v>0</v>
      </c>
      <c r="H485">
        <v>0</v>
      </c>
      <c r="J485">
        <v>0</v>
      </c>
      <c r="K485">
        <v>0</v>
      </c>
      <c r="L485">
        <v>0</v>
      </c>
      <c r="N485">
        <v>0</v>
      </c>
    </row>
    <row r="486" spans="1:14" x14ac:dyDescent="0.25">
      <c r="A486" t="s">
        <v>2686</v>
      </c>
      <c r="D486" t="s">
        <v>2683</v>
      </c>
      <c r="F486">
        <v>206845055</v>
      </c>
      <c r="G486">
        <v>0</v>
      </c>
      <c r="H486">
        <v>206845055</v>
      </c>
      <c r="J486">
        <v>206845059</v>
      </c>
      <c r="K486">
        <v>0</v>
      </c>
      <c r="L486">
        <v>206845059</v>
      </c>
      <c r="N486">
        <v>-4</v>
      </c>
    </row>
    <row r="487" spans="1:14" x14ac:dyDescent="0.25">
      <c r="A487" t="s">
        <v>2686</v>
      </c>
      <c r="C487">
        <v>53</v>
      </c>
      <c r="D487" t="s">
        <v>2562</v>
      </c>
      <c r="F487">
        <v>206845055</v>
      </c>
      <c r="G487">
        <v>0</v>
      </c>
      <c r="H487">
        <v>206845055</v>
      </c>
      <c r="J487">
        <v>206845059</v>
      </c>
      <c r="K487">
        <v>0</v>
      </c>
      <c r="L487">
        <v>206845059</v>
      </c>
      <c r="N487">
        <v>-4</v>
      </c>
    </row>
    <row r="488" spans="1:14" x14ac:dyDescent="0.25">
      <c r="A488" t="s">
        <v>2686</v>
      </c>
      <c r="D488" t="s">
        <v>2684</v>
      </c>
      <c r="F488">
        <v>882142334</v>
      </c>
      <c r="G488">
        <v>24476387</v>
      </c>
      <c r="H488">
        <v>906618721</v>
      </c>
      <c r="J488">
        <v>906618721</v>
      </c>
      <c r="K488">
        <v>0</v>
      </c>
      <c r="L488">
        <v>906618721</v>
      </c>
      <c r="N488">
        <v>0</v>
      </c>
    </row>
    <row r="489" spans="1:14" x14ac:dyDescent="0.25">
      <c r="A489" t="s">
        <v>2686</v>
      </c>
      <c r="C489">
        <v>54</v>
      </c>
      <c r="D489" t="s">
        <v>2563</v>
      </c>
      <c r="F489">
        <v>882142334</v>
      </c>
      <c r="G489">
        <v>24476387</v>
      </c>
      <c r="H489">
        <v>906618721</v>
      </c>
      <c r="J489">
        <v>906618721</v>
      </c>
      <c r="K489">
        <v>0</v>
      </c>
      <c r="L489">
        <v>906618721</v>
      </c>
      <c r="N489">
        <v>0</v>
      </c>
    </row>
    <row r="490" spans="1:14" x14ac:dyDescent="0.25">
      <c r="A490" t="s">
        <v>2686</v>
      </c>
      <c r="D490" t="s">
        <v>1509</v>
      </c>
      <c r="F490">
        <v>0</v>
      </c>
      <c r="G490">
        <v>0</v>
      </c>
      <c r="H490">
        <v>0</v>
      </c>
      <c r="I490">
        <v>808920</v>
      </c>
      <c r="J490">
        <v>0</v>
      </c>
      <c r="K490">
        <v>0</v>
      </c>
      <c r="L490">
        <v>0</v>
      </c>
      <c r="N490">
        <v>0</v>
      </c>
    </row>
    <row r="491" spans="1:14" x14ac:dyDescent="0.25">
      <c r="A491" t="s">
        <v>2686</v>
      </c>
      <c r="C491">
        <v>55</v>
      </c>
      <c r="D491" t="s">
        <v>2555</v>
      </c>
      <c r="G491">
        <v>0</v>
      </c>
      <c r="H491">
        <v>0</v>
      </c>
      <c r="K491">
        <v>0</v>
      </c>
      <c r="L491">
        <v>0</v>
      </c>
      <c r="N491">
        <v>0</v>
      </c>
    </row>
    <row r="492" spans="1:14" x14ac:dyDescent="0.25">
      <c r="A492" t="s">
        <v>2686</v>
      </c>
      <c r="B492" t="s">
        <v>2633</v>
      </c>
      <c r="C492" s="326" t="s">
        <v>2645</v>
      </c>
      <c r="D492" s="326" t="s">
        <v>2646</v>
      </c>
      <c r="E492" s="326"/>
      <c r="F492" s="326" t="s">
        <v>2647</v>
      </c>
      <c r="G492" s="326"/>
      <c r="H492" s="326"/>
      <c r="I492" s="326"/>
      <c r="J492" s="326" t="s">
        <v>2648</v>
      </c>
      <c r="K492" s="326"/>
      <c r="L492" s="326"/>
      <c r="M492" s="326"/>
      <c r="N492" s="326" t="s">
        <v>2649</v>
      </c>
    </row>
    <row r="493" spans="1:14" x14ac:dyDescent="0.25">
      <c r="A493" t="s">
        <v>2686</v>
      </c>
      <c r="C493" s="326"/>
      <c r="D493" s="326"/>
      <c r="E493" s="326"/>
      <c r="F493" s="326" t="s">
        <v>2650</v>
      </c>
      <c r="G493" s="326" t="s">
        <v>2651</v>
      </c>
      <c r="H493" s="326" t="s">
        <v>2652</v>
      </c>
      <c r="I493" s="326"/>
      <c r="J493" s="326" t="s">
        <v>2650</v>
      </c>
      <c r="K493" s="326" t="s">
        <v>2651</v>
      </c>
      <c r="L493" s="326" t="s">
        <v>2652</v>
      </c>
      <c r="M493" s="326"/>
      <c r="N493" s="326"/>
    </row>
    <row r="494" spans="1:14" x14ac:dyDescent="0.25">
      <c r="A494" t="s">
        <v>2686</v>
      </c>
      <c r="C494" s="326" t="s">
        <v>2653</v>
      </c>
      <c r="D494" s="326"/>
      <c r="E494" s="326"/>
      <c r="F494" s="326">
        <v>0</v>
      </c>
      <c r="G494" s="326">
        <v>0</v>
      </c>
      <c r="H494" s="326">
        <v>0</v>
      </c>
      <c r="I494" s="326"/>
      <c r="J494" s="326">
        <v>0</v>
      </c>
      <c r="K494" s="326">
        <v>0</v>
      </c>
      <c r="L494" s="326">
        <v>0</v>
      </c>
      <c r="M494" s="326"/>
      <c r="N494" s="326">
        <v>0</v>
      </c>
    </row>
    <row r="495" spans="1:14" x14ac:dyDescent="0.25">
      <c r="A495" t="s">
        <v>2686</v>
      </c>
      <c r="C495" s="326">
        <v>1</v>
      </c>
      <c r="D495" s="326" t="s">
        <v>2654</v>
      </c>
      <c r="E495" s="326"/>
      <c r="F495" s="326">
        <v>0</v>
      </c>
      <c r="G495" s="326">
        <v>0</v>
      </c>
      <c r="H495" s="326">
        <v>0</v>
      </c>
      <c r="I495" s="326"/>
      <c r="J495" s="326">
        <v>0</v>
      </c>
      <c r="K495" s="326">
        <v>0</v>
      </c>
      <c r="L495" s="326">
        <v>0</v>
      </c>
      <c r="M495" s="326"/>
      <c r="N495" s="326">
        <v>0</v>
      </c>
    </row>
    <row r="496" spans="1:14" x14ac:dyDescent="0.25">
      <c r="A496" t="s">
        <v>2686</v>
      </c>
      <c r="C496" s="326">
        <v>2</v>
      </c>
      <c r="D496" s="326" t="s">
        <v>2655</v>
      </c>
      <c r="E496" s="326"/>
      <c r="F496" s="326">
        <v>0</v>
      </c>
      <c r="G496" s="326">
        <v>0</v>
      </c>
      <c r="H496" s="326">
        <v>0</v>
      </c>
      <c r="I496" s="326"/>
      <c r="J496" s="326">
        <v>0</v>
      </c>
      <c r="K496" s="326">
        <v>0</v>
      </c>
      <c r="L496" s="326">
        <v>0</v>
      </c>
      <c r="M496" s="326"/>
      <c r="N496" s="326">
        <v>0</v>
      </c>
    </row>
    <row r="497" spans="1:14" x14ac:dyDescent="0.25">
      <c r="A497" t="s">
        <v>2686</v>
      </c>
      <c r="C497" s="326" t="s">
        <v>2656</v>
      </c>
      <c r="D497" s="326"/>
      <c r="E497" s="326"/>
      <c r="F497" s="326">
        <v>13920159167</v>
      </c>
      <c r="G497" s="326">
        <v>2024057</v>
      </c>
      <c r="H497" s="326">
        <v>13922183224</v>
      </c>
      <c r="I497" s="326"/>
      <c r="J497" s="326">
        <v>14568293169</v>
      </c>
      <c r="K497" s="326">
        <v>126551225</v>
      </c>
      <c r="L497" s="326">
        <v>14694844394</v>
      </c>
      <c r="M497" s="326"/>
      <c r="N497" s="326">
        <v>-772661170</v>
      </c>
    </row>
    <row r="498" spans="1:14" x14ac:dyDescent="0.25">
      <c r="A498" t="s">
        <v>2686</v>
      </c>
      <c r="C498" s="326"/>
      <c r="D498" s="326" t="s">
        <v>2657</v>
      </c>
      <c r="E498" s="326"/>
      <c r="F498" s="326">
        <v>124736825</v>
      </c>
      <c r="G498" s="326">
        <v>0</v>
      </c>
      <c r="H498" s="326">
        <v>124736825</v>
      </c>
      <c r="I498" s="326"/>
      <c r="J498" s="326">
        <v>0</v>
      </c>
      <c r="K498" s="326">
        <v>124736825</v>
      </c>
      <c r="L498" s="326">
        <v>124736825</v>
      </c>
      <c r="M498" s="326"/>
      <c r="N498" s="326">
        <v>0</v>
      </c>
    </row>
    <row r="499" spans="1:14" x14ac:dyDescent="0.25">
      <c r="A499" t="s">
        <v>2686</v>
      </c>
      <c r="C499" s="326">
        <v>3</v>
      </c>
      <c r="D499" s="326" t="s">
        <v>2574</v>
      </c>
      <c r="E499" s="326"/>
      <c r="F499" s="326">
        <v>105558825</v>
      </c>
      <c r="G499" s="326">
        <v>0</v>
      </c>
      <c r="H499" s="326">
        <v>105558825</v>
      </c>
      <c r="I499" s="326"/>
      <c r="J499" s="326">
        <v>0</v>
      </c>
      <c r="K499" s="326">
        <v>105558825</v>
      </c>
      <c r="L499" s="326">
        <v>105558825</v>
      </c>
      <c r="M499" s="326"/>
      <c r="N499" s="326">
        <v>0</v>
      </c>
    </row>
    <row r="500" spans="1:14" x14ac:dyDescent="0.25">
      <c r="A500" t="s">
        <v>2686</v>
      </c>
      <c r="C500" s="326">
        <v>4</v>
      </c>
      <c r="D500" s="326" t="s">
        <v>2551</v>
      </c>
      <c r="E500" s="326"/>
      <c r="F500" s="326">
        <v>0</v>
      </c>
      <c r="G500" s="326">
        <v>0</v>
      </c>
      <c r="H500" s="326">
        <v>0</v>
      </c>
      <c r="I500" s="326"/>
      <c r="J500" s="326">
        <v>0</v>
      </c>
      <c r="K500" s="326">
        <v>0</v>
      </c>
      <c r="L500" s="326">
        <v>0</v>
      </c>
      <c r="M500" s="326"/>
      <c r="N500" s="326">
        <v>0</v>
      </c>
    </row>
    <row r="501" spans="1:14" x14ac:dyDescent="0.25">
      <c r="A501" t="s">
        <v>2686</v>
      </c>
      <c r="C501" s="326">
        <v>5</v>
      </c>
      <c r="D501" s="326" t="s">
        <v>2565</v>
      </c>
      <c r="E501" s="326"/>
      <c r="F501" s="326">
        <v>0</v>
      </c>
      <c r="G501" s="326">
        <v>0</v>
      </c>
      <c r="H501" s="326">
        <v>0</v>
      </c>
      <c r="I501" s="326"/>
      <c r="J501" s="326">
        <v>0</v>
      </c>
      <c r="K501" s="326">
        <v>0</v>
      </c>
      <c r="L501" s="326">
        <v>0</v>
      </c>
      <c r="M501" s="326"/>
      <c r="N501" s="326">
        <v>0</v>
      </c>
    </row>
    <row r="502" spans="1:14" x14ac:dyDescent="0.25">
      <c r="A502" t="s">
        <v>2686</v>
      </c>
      <c r="C502" s="326">
        <v>6</v>
      </c>
      <c r="D502" s="326" t="s">
        <v>2658</v>
      </c>
      <c r="E502" s="326"/>
      <c r="F502" s="326">
        <v>0</v>
      </c>
      <c r="G502" s="326">
        <v>0</v>
      </c>
      <c r="H502" s="326">
        <v>0</v>
      </c>
      <c r="I502" s="326"/>
      <c r="J502" s="326">
        <v>0</v>
      </c>
      <c r="K502" s="326">
        <v>0</v>
      </c>
      <c r="L502" s="326">
        <v>0</v>
      </c>
      <c r="M502" s="326"/>
      <c r="N502" s="326">
        <v>0</v>
      </c>
    </row>
    <row r="503" spans="1:14" x14ac:dyDescent="0.25">
      <c r="A503" t="s">
        <v>2686</v>
      </c>
      <c r="C503" s="326">
        <v>7</v>
      </c>
      <c r="D503" s="326" t="s">
        <v>2576</v>
      </c>
      <c r="E503" s="326"/>
      <c r="F503" s="326">
        <v>19178000</v>
      </c>
      <c r="G503" s="326">
        <v>0</v>
      </c>
      <c r="H503" s="326">
        <v>19178000</v>
      </c>
      <c r="I503" s="326"/>
      <c r="J503" s="326">
        <v>0</v>
      </c>
      <c r="K503" s="326">
        <v>19178000</v>
      </c>
      <c r="L503" s="326">
        <v>19178000</v>
      </c>
      <c r="M503" s="326"/>
      <c r="N503" s="326">
        <v>0</v>
      </c>
    </row>
    <row r="504" spans="1:14" x14ac:dyDescent="0.25">
      <c r="A504" t="s">
        <v>2686</v>
      </c>
      <c r="C504" s="326"/>
      <c r="D504" s="326" t="s">
        <v>2659</v>
      </c>
      <c r="E504" s="326"/>
      <c r="F504" s="326">
        <v>0</v>
      </c>
      <c r="G504" s="326">
        <v>0</v>
      </c>
      <c r="H504" s="326">
        <v>0</v>
      </c>
      <c r="I504" s="326"/>
      <c r="J504" s="326">
        <v>0</v>
      </c>
      <c r="K504" s="326">
        <v>0</v>
      </c>
      <c r="L504" s="326">
        <v>0</v>
      </c>
      <c r="M504" s="326"/>
      <c r="N504" s="326">
        <v>0</v>
      </c>
    </row>
    <row r="505" spans="1:14" x14ac:dyDescent="0.25">
      <c r="A505" t="s">
        <v>2686</v>
      </c>
      <c r="C505" s="326">
        <v>8</v>
      </c>
      <c r="D505" s="326" t="s">
        <v>2660</v>
      </c>
      <c r="E505" s="326"/>
      <c r="F505" s="326">
        <v>0</v>
      </c>
      <c r="G505" s="326">
        <v>0</v>
      </c>
      <c r="H505" s="326">
        <v>0</v>
      </c>
      <c r="I505" s="326"/>
      <c r="J505" s="326">
        <v>0</v>
      </c>
      <c r="K505" s="326">
        <v>0</v>
      </c>
      <c r="L505" s="326">
        <v>0</v>
      </c>
      <c r="M505" s="326"/>
      <c r="N505" s="326">
        <v>0</v>
      </c>
    </row>
    <row r="506" spans="1:14" x14ac:dyDescent="0.25">
      <c r="A506" t="s">
        <v>2686</v>
      </c>
      <c r="C506" s="326">
        <v>9</v>
      </c>
      <c r="D506" s="326" t="s">
        <v>2548</v>
      </c>
      <c r="E506" s="326"/>
      <c r="F506" s="326">
        <v>0</v>
      </c>
      <c r="G506" s="326">
        <v>0</v>
      </c>
      <c r="H506" s="326">
        <v>0</v>
      </c>
      <c r="I506" s="326"/>
      <c r="J506" s="326">
        <v>0</v>
      </c>
      <c r="K506" s="326">
        <v>0</v>
      </c>
      <c r="L506" s="326">
        <v>0</v>
      </c>
      <c r="M506" s="326"/>
      <c r="N506" s="326">
        <v>0</v>
      </c>
    </row>
    <row r="507" spans="1:14" x14ac:dyDescent="0.25">
      <c r="A507" t="s">
        <v>2686</v>
      </c>
      <c r="C507" s="326">
        <v>10</v>
      </c>
      <c r="D507" s="326" t="s">
        <v>2550</v>
      </c>
      <c r="E507" s="326"/>
      <c r="F507" s="326">
        <v>0</v>
      </c>
      <c r="G507" s="326">
        <v>0</v>
      </c>
      <c r="H507" s="326">
        <v>0</v>
      </c>
      <c r="I507" s="326"/>
      <c r="J507" s="326">
        <v>0</v>
      </c>
      <c r="K507" s="326">
        <v>0</v>
      </c>
      <c r="L507" s="326">
        <v>0</v>
      </c>
      <c r="M507" s="326"/>
      <c r="N507" s="326">
        <v>0</v>
      </c>
    </row>
    <row r="508" spans="1:14" x14ac:dyDescent="0.25">
      <c r="A508" t="s">
        <v>2686</v>
      </c>
      <c r="C508" s="326">
        <v>11</v>
      </c>
      <c r="D508" s="326" t="s">
        <v>2581</v>
      </c>
      <c r="E508" s="326"/>
      <c r="F508" s="326">
        <v>0</v>
      </c>
      <c r="G508" s="326">
        <v>0</v>
      </c>
      <c r="H508" s="326">
        <v>0</v>
      </c>
      <c r="I508" s="326"/>
      <c r="J508" s="326">
        <v>0</v>
      </c>
      <c r="K508" s="326">
        <v>0</v>
      </c>
      <c r="L508" s="326">
        <v>0</v>
      </c>
      <c r="M508" s="326"/>
      <c r="N508" s="326">
        <v>0</v>
      </c>
    </row>
    <row r="509" spans="1:14" x14ac:dyDescent="0.25">
      <c r="A509" t="s">
        <v>2686</v>
      </c>
      <c r="C509" s="326">
        <v>12</v>
      </c>
      <c r="D509" s="326" t="s">
        <v>2569</v>
      </c>
      <c r="E509" s="326"/>
      <c r="F509" s="326">
        <v>0</v>
      </c>
      <c r="G509" s="326">
        <v>0</v>
      </c>
      <c r="H509" s="326">
        <v>0</v>
      </c>
      <c r="I509" s="326"/>
      <c r="J509" s="326">
        <v>0</v>
      </c>
      <c r="K509" s="326">
        <v>0</v>
      </c>
      <c r="L509" s="326">
        <v>0</v>
      </c>
      <c r="M509" s="326"/>
      <c r="N509" s="326">
        <v>0</v>
      </c>
    </row>
    <row r="510" spans="1:14" x14ac:dyDescent="0.25">
      <c r="A510" t="s">
        <v>2686</v>
      </c>
      <c r="C510" s="326">
        <v>13</v>
      </c>
      <c r="D510" s="326" t="s">
        <v>2661</v>
      </c>
      <c r="E510" s="326"/>
      <c r="F510" s="326">
        <v>0</v>
      </c>
      <c r="G510" s="326">
        <v>0</v>
      </c>
      <c r="H510" s="326">
        <v>0</v>
      </c>
      <c r="I510" s="326"/>
      <c r="J510" s="326">
        <v>0</v>
      </c>
      <c r="K510" s="326">
        <v>0</v>
      </c>
      <c r="L510" s="326">
        <v>0</v>
      </c>
      <c r="M510" s="326"/>
      <c r="N510" s="326">
        <v>0</v>
      </c>
    </row>
    <row r="511" spans="1:14" x14ac:dyDescent="0.25">
      <c r="A511" t="s">
        <v>2686</v>
      </c>
      <c r="C511" s="326">
        <v>14</v>
      </c>
      <c r="D511" s="326" t="s">
        <v>2662</v>
      </c>
      <c r="E511" s="326"/>
      <c r="F511" s="326">
        <v>0</v>
      </c>
      <c r="G511" s="326">
        <v>0</v>
      </c>
      <c r="H511" s="326">
        <v>0</v>
      </c>
      <c r="I511" s="326"/>
      <c r="J511" s="326">
        <v>0</v>
      </c>
      <c r="K511" s="326">
        <v>0</v>
      </c>
      <c r="L511" s="326">
        <v>0</v>
      </c>
      <c r="M511" s="326"/>
      <c r="N511" s="326">
        <v>0</v>
      </c>
    </row>
    <row r="512" spans="1:14" x14ac:dyDescent="0.25">
      <c r="A512" t="s">
        <v>2686</v>
      </c>
      <c r="C512" s="326">
        <v>15</v>
      </c>
      <c r="D512" s="326" t="s">
        <v>2663</v>
      </c>
      <c r="E512" s="326"/>
      <c r="F512" s="326">
        <v>0</v>
      </c>
      <c r="G512" s="326">
        <v>0</v>
      </c>
      <c r="H512" s="326">
        <v>0</v>
      </c>
      <c r="I512" s="326"/>
      <c r="J512" s="326">
        <v>0</v>
      </c>
      <c r="K512" s="326">
        <v>0</v>
      </c>
      <c r="L512" s="326">
        <v>0</v>
      </c>
      <c r="M512" s="326"/>
      <c r="N512" s="326">
        <v>0</v>
      </c>
    </row>
    <row r="513" spans="1:14" x14ac:dyDescent="0.25">
      <c r="A513" t="s">
        <v>2686</v>
      </c>
      <c r="C513" s="326"/>
      <c r="D513" s="326" t="s">
        <v>2664</v>
      </c>
      <c r="E513" s="326"/>
      <c r="F513" s="326">
        <v>0</v>
      </c>
      <c r="G513" s="326">
        <v>0</v>
      </c>
      <c r="H513" s="326">
        <v>0</v>
      </c>
      <c r="I513" s="326"/>
      <c r="J513" s="326">
        <v>0</v>
      </c>
      <c r="K513" s="326">
        <v>0</v>
      </c>
      <c r="L513" s="326">
        <v>0</v>
      </c>
      <c r="M513" s="326"/>
      <c r="N513" s="326">
        <v>0</v>
      </c>
    </row>
    <row r="514" spans="1:14" x14ac:dyDescent="0.25">
      <c r="A514" t="s">
        <v>2686</v>
      </c>
      <c r="C514" s="326">
        <v>16</v>
      </c>
      <c r="D514" s="326" t="s">
        <v>2581</v>
      </c>
      <c r="E514" s="326"/>
      <c r="F514" s="326">
        <v>0</v>
      </c>
      <c r="G514" s="326">
        <v>0</v>
      </c>
      <c r="H514" s="326">
        <v>0</v>
      </c>
      <c r="I514" s="326"/>
      <c r="J514" s="326">
        <v>0</v>
      </c>
      <c r="K514" s="326">
        <v>0</v>
      </c>
      <c r="L514" s="326">
        <v>0</v>
      </c>
      <c r="M514" s="326"/>
      <c r="N514" s="326">
        <v>0</v>
      </c>
    </row>
    <row r="515" spans="1:14" x14ac:dyDescent="0.25">
      <c r="A515" t="s">
        <v>2686</v>
      </c>
      <c r="C515" s="326">
        <v>17</v>
      </c>
      <c r="D515" s="326" t="s">
        <v>2570</v>
      </c>
      <c r="E515" s="326"/>
      <c r="F515" s="326">
        <v>0</v>
      </c>
      <c r="G515" s="326">
        <v>0</v>
      </c>
      <c r="H515" s="326">
        <v>0</v>
      </c>
      <c r="I515" s="326"/>
      <c r="J515" s="326">
        <v>0</v>
      </c>
      <c r="K515" s="326">
        <v>0</v>
      </c>
      <c r="L515" s="326">
        <v>0</v>
      </c>
      <c r="M515" s="326"/>
      <c r="N515" s="326">
        <v>0</v>
      </c>
    </row>
    <row r="516" spans="1:14" x14ac:dyDescent="0.25">
      <c r="A516" t="s">
        <v>2686</v>
      </c>
      <c r="C516" s="326">
        <v>18</v>
      </c>
      <c r="D516" s="326" t="s">
        <v>2665</v>
      </c>
      <c r="E516" s="326"/>
      <c r="F516" s="326">
        <v>0</v>
      </c>
      <c r="G516" s="326">
        <v>0</v>
      </c>
      <c r="H516" s="326">
        <v>0</v>
      </c>
      <c r="I516" s="326"/>
      <c r="J516" s="326">
        <v>0</v>
      </c>
      <c r="K516" s="326">
        <v>0</v>
      </c>
      <c r="L516" s="326">
        <v>0</v>
      </c>
      <c r="M516" s="326"/>
      <c r="N516" s="326">
        <v>0</v>
      </c>
    </row>
    <row r="517" spans="1:14" x14ac:dyDescent="0.25">
      <c r="A517" t="s">
        <v>2686</v>
      </c>
      <c r="C517" s="326">
        <v>19</v>
      </c>
      <c r="D517" s="326" t="s">
        <v>2666</v>
      </c>
      <c r="E517" s="326"/>
      <c r="F517" s="326">
        <v>0</v>
      </c>
      <c r="G517" s="326">
        <v>0</v>
      </c>
      <c r="H517" s="326">
        <v>0</v>
      </c>
      <c r="I517" s="326"/>
      <c r="J517" s="326">
        <v>0</v>
      </c>
      <c r="K517" s="326">
        <v>0</v>
      </c>
      <c r="L517" s="326">
        <v>0</v>
      </c>
      <c r="M517" s="326"/>
      <c r="N517" s="326">
        <v>0</v>
      </c>
    </row>
    <row r="518" spans="1:14" x14ac:dyDescent="0.25">
      <c r="A518" t="s">
        <v>2686</v>
      </c>
      <c r="C518" s="326">
        <v>20</v>
      </c>
      <c r="D518" s="326" t="s">
        <v>2667</v>
      </c>
      <c r="E518" s="326"/>
      <c r="F518" s="326">
        <v>0</v>
      </c>
      <c r="G518" s="326">
        <v>0</v>
      </c>
      <c r="H518" s="326">
        <v>0</v>
      </c>
      <c r="I518" s="326"/>
      <c r="J518" s="326">
        <v>0</v>
      </c>
      <c r="K518" s="326">
        <v>0</v>
      </c>
      <c r="L518" s="326">
        <v>0</v>
      </c>
      <c r="M518" s="326"/>
      <c r="N518" s="326">
        <v>0</v>
      </c>
    </row>
    <row r="519" spans="1:14" x14ac:dyDescent="0.25">
      <c r="A519" t="s">
        <v>2686</v>
      </c>
      <c r="C519" s="326">
        <v>21</v>
      </c>
      <c r="D519" s="326" t="s">
        <v>2668</v>
      </c>
      <c r="E519" s="326"/>
      <c r="F519" s="326">
        <v>0</v>
      </c>
      <c r="G519" s="326">
        <v>0</v>
      </c>
      <c r="H519" s="326">
        <v>0</v>
      </c>
      <c r="I519" s="326"/>
      <c r="J519" s="326">
        <v>0</v>
      </c>
      <c r="K519" s="326">
        <v>0</v>
      </c>
      <c r="L519" s="326">
        <v>0</v>
      </c>
      <c r="M519" s="326"/>
      <c r="N519" s="326">
        <v>0</v>
      </c>
    </row>
    <row r="520" spans="1:14" x14ac:dyDescent="0.25">
      <c r="A520" t="s">
        <v>2686</v>
      </c>
      <c r="C520" s="326">
        <v>22</v>
      </c>
      <c r="D520" s="326" t="s">
        <v>2669</v>
      </c>
      <c r="E520" s="326"/>
      <c r="F520" s="326">
        <v>0</v>
      </c>
      <c r="G520" s="326">
        <v>0</v>
      </c>
      <c r="H520" s="326">
        <v>0</v>
      </c>
      <c r="I520" s="326"/>
      <c r="J520" s="326">
        <v>0</v>
      </c>
      <c r="K520" s="326">
        <v>0</v>
      </c>
      <c r="L520" s="326">
        <v>0</v>
      </c>
      <c r="M520" s="326"/>
      <c r="N520" s="326">
        <v>0</v>
      </c>
    </row>
    <row r="521" spans="1:14" x14ac:dyDescent="0.25">
      <c r="A521" t="s">
        <v>2686</v>
      </c>
      <c r="C521" s="326">
        <v>23</v>
      </c>
      <c r="D521" s="326" t="s">
        <v>2670</v>
      </c>
      <c r="E521" s="326"/>
      <c r="F521" s="326">
        <v>0</v>
      </c>
      <c r="G521" s="326">
        <v>0</v>
      </c>
      <c r="H521" s="326">
        <v>0</v>
      </c>
      <c r="I521" s="326"/>
      <c r="J521" s="326">
        <v>0</v>
      </c>
      <c r="K521" s="326">
        <v>0</v>
      </c>
      <c r="L521" s="326">
        <v>0</v>
      </c>
      <c r="M521" s="326"/>
      <c r="N521" s="326">
        <v>0</v>
      </c>
    </row>
    <row r="522" spans="1:14" x14ac:dyDescent="0.25">
      <c r="A522" t="s">
        <v>2686</v>
      </c>
      <c r="C522" s="326">
        <v>24</v>
      </c>
      <c r="D522" s="326" t="s">
        <v>2556</v>
      </c>
      <c r="E522" s="326"/>
      <c r="F522" s="326">
        <v>0</v>
      </c>
      <c r="G522" s="326">
        <v>0</v>
      </c>
      <c r="H522" s="326">
        <v>0</v>
      </c>
      <c r="I522" s="326"/>
      <c r="J522" s="326">
        <v>0</v>
      </c>
      <c r="K522" s="326">
        <v>0</v>
      </c>
      <c r="L522" s="326">
        <v>0</v>
      </c>
      <c r="M522" s="326"/>
      <c r="N522" s="326">
        <v>0</v>
      </c>
    </row>
    <row r="523" spans="1:14" x14ac:dyDescent="0.25">
      <c r="A523" t="s">
        <v>2686</v>
      </c>
      <c r="C523" s="326">
        <v>25</v>
      </c>
      <c r="D523" s="326" t="s">
        <v>2557</v>
      </c>
      <c r="E523" s="326"/>
      <c r="F523" s="326">
        <v>0</v>
      </c>
      <c r="G523" s="326">
        <v>0</v>
      </c>
      <c r="H523" s="326">
        <v>0</v>
      </c>
      <c r="I523" s="326"/>
      <c r="J523" s="326">
        <v>0</v>
      </c>
      <c r="K523" s="326">
        <v>0</v>
      </c>
      <c r="L523" s="326">
        <v>0</v>
      </c>
      <c r="M523" s="326"/>
      <c r="N523" s="326">
        <v>0</v>
      </c>
    </row>
    <row r="524" spans="1:14" x14ac:dyDescent="0.25">
      <c r="A524" t="s">
        <v>2686</v>
      </c>
      <c r="C524" s="326"/>
      <c r="D524" s="326" t="s">
        <v>2671</v>
      </c>
      <c r="E524" s="326"/>
      <c r="F524" s="326">
        <v>11505277002</v>
      </c>
      <c r="G524" s="326">
        <v>0</v>
      </c>
      <c r="H524" s="326">
        <v>11505277002</v>
      </c>
      <c r="I524" s="326"/>
      <c r="J524" s="326">
        <v>12068624274</v>
      </c>
      <c r="K524" s="326">
        <v>0</v>
      </c>
      <c r="L524" s="326">
        <v>12068624274</v>
      </c>
      <c r="M524" s="326"/>
      <c r="N524" s="326">
        <v>-563347272</v>
      </c>
    </row>
    <row r="525" spans="1:14" x14ac:dyDescent="0.25">
      <c r="A525" t="s">
        <v>2686</v>
      </c>
      <c r="C525" s="326">
        <v>26</v>
      </c>
      <c r="D525" s="326" t="s">
        <v>2589</v>
      </c>
      <c r="E525" s="326"/>
      <c r="F525" s="326">
        <v>7094856510</v>
      </c>
      <c r="G525" s="326">
        <v>0</v>
      </c>
      <c r="H525" s="326">
        <v>7094856510</v>
      </c>
      <c r="I525" s="326"/>
      <c r="J525" s="326">
        <v>7658203782</v>
      </c>
      <c r="K525" s="326">
        <v>0</v>
      </c>
      <c r="L525" s="326">
        <v>7658203782</v>
      </c>
      <c r="M525" s="326"/>
      <c r="N525" s="326">
        <v>-563347272</v>
      </c>
    </row>
    <row r="526" spans="1:14" x14ac:dyDescent="0.25">
      <c r="A526" t="s">
        <v>2686</v>
      </c>
      <c r="C526" s="326">
        <v>27</v>
      </c>
      <c r="D526" s="326" t="s">
        <v>2580</v>
      </c>
      <c r="E526" s="326"/>
      <c r="F526" s="326">
        <v>922993992</v>
      </c>
      <c r="G526" s="326">
        <v>0</v>
      </c>
      <c r="H526" s="326">
        <v>922993992</v>
      </c>
      <c r="I526" s="326"/>
      <c r="J526" s="326">
        <v>922993992</v>
      </c>
      <c r="K526" s="326">
        <v>0</v>
      </c>
      <c r="L526" s="326">
        <v>922993992</v>
      </c>
      <c r="M526" s="326"/>
      <c r="N526" s="326">
        <v>0</v>
      </c>
    </row>
    <row r="527" spans="1:14" x14ac:dyDescent="0.25">
      <c r="A527" t="s">
        <v>2686</v>
      </c>
      <c r="C527" s="326">
        <v>28</v>
      </c>
      <c r="D527" s="326" t="s">
        <v>2577</v>
      </c>
      <c r="E527" s="326"/>
      <c r="F527" s="326">
        <v>0</v>
      </c>
      <c r="G527" s="326">
        <v>0</v>
      </c>
      <c r="H527" s="326">
        <v>0</v>
      </c>
      <c r="I527" s="326"/>
      <c r="J527" s="326">
        <v>0</v>
      </c>
      <c r="K527" s="326">
        <v>0</v>
      </c>
      <c r="L527" s="326">
        <v>0</v>
      </c>
      <c r="M527" s="326"/>
      <c r="N527" s="326">
        <v>0</v>
      </c>
    </row>
    <row r="528" spans="1:14" x14ac:dyDescent="0.25">
      <c r="A528" t="s">
        <v>2686</v>
      </c>
      <c r="C528" s="326" t="s">
        <v>2672</v>
      </c>
      <c r="D528" s="326" t="s">
        <v>2567</v>
      </c>
      <c r="E528" s="326"/>
      <c r="F528" s="326">
        <v>0</v>
      </c>
      <c r="G528" s="326">
        <v>0</v>
      </c>
      <c r="H528" s="326">
        <v>0</v>
      </c>
      <c r="I528" s="326"/>
      <c r="J528" s="326">
        <v>0</v>
      </c>
      <c r="K528" s="326">
        <v>0</v>
      </c>
      <c r="L528" s="326">
        <v>0</v>
      </c>
      <c r="M528" s="326"/>
      <c r="N528" s="326">
        <v>0</v>
      </c>
    </row>
    <row r="529" spans="1:14" x14ac:dyDescent="0.25">
      <c r="A529" t="s">
        <v>2686</v>
      </c>
      <c r="C529" s="326" t="s">
        <v>2673</v>
      </c>
      <c r="D529" s="326" t="s">
        <v>2568</v>
      </c>
      <c r="E529" s="326"/>
      <c r="F529" s="326">
        <v>0</v>
      </c>
      <c r="G529" s="326">
        <v>0</v>
      </c>
      <c r="H529" s="326">
        <v>0</v>
      </c>
      <c r="I529" s="326"/>
      <c r="J529" s="326">
        <v>0</v>
      </c>
      <c r="K529" s="326">
        <v>0</v>
      </c>
      <c r="L529" s="326">
        <v>0</v>
      </c>
      <c r="M529" s="326"/>
      <c r="N529" s="326">
        <v>0</v>
      </c>
    </row>
    <row r="530" spans="1:14" x14ac:dyDescent="0.25">
      <c r="A530" t="s">
        <v>2686</v>
      </c>
      <c r="C530" s="326">
        <v>30</v>
      </c>
      <c r="D530" s="326" t="s">
        <v>2579</v>
      </c>
      <c r="E530" s="326"/>
      <c r="F530" s="326">
        <v>163167135</v>
      </c>
      <c r="G530" s="326">
        <v>0</v>
      </c>
      <c r="H530" s="326">
        <v>163167135</v>
      </c>
      <c r="I530" s="326"/>
      <c r="J530" s="326">
        <v>163167135</v>
      </c>
      <c r="K530" s="326">
        <v>0</v>
      </c>
      <c r="L530" s="326">
        <v>163167135</v>
      </c>
      <c r="M530" s="326"/>
      <c r="N530" s="326">
        <v>0</v>
      </c>
    </row>
    <row r="531" spans="1:14" x14ac:dyDescent="0.25">
      <c r="A531" t="s">
        <v>2686</v>
      </c>
      <c r="C531" s="326">
        <v>31</v>
      </c>
      <c r="D531" s="326" t="s">
        <v>2558</v>
      </c>
      <c r="E531" s="326"/>
      <c r="F531" s="326">
        <v>0</v>
      </c>
      <c r="G531" s="326">
        <v>0</v>
      </c>
      <c r="H531" s="326">
        <v>0</v>
      </c>
      <c r="I531" s="326"/>
      <c r="J531" s="326">
        <v>0</v>
      </c>
      <c r="K531" s="326">
        <v>0</v>
      </c>
      <c r="L531" s="326">
        <v>0</v>
      </c>
      <c r="M531" s="326"/>
      <c r="N531" s="326">
        <v>0</v>
      </c>
    </row>
    <row r="532" spans="1:14" x14ac:dyDescent="0.25">
      <c r="A532" t="s">
        <v>2686</v>
      </c>
      <c r="C532" s="326">
        <v>32</v>
      </c>
      <c r="D532" s="326" t="s">
        <v>2578</v>
      </c>
      <c r="E532" s="326"/>
      <c r="F532" s="326">
        <v>2230328</v>
      </c>
      <c r="G532" s="326">
        <v>0</v>
      </c>
      <c r="H532" s="326">
        <v>2230328</v>
      </c>
      <c r="I532" s="326"/>
      <c r="J532" s="326">
        <v>2230328</v>
      </c>
      <c r="K532" s="326">
        <v>0</v>
      </c>
      <c r="L532" s="326">
        <v>2230328</v>
      </c>
      <c r="M532" s="326"/>
      <c r="N532" s="326">
        <v>0</v>
      </c>
    </row>
    <row r="533" spans="1:14" x14ac:dyDescent="0.25">
      <c r="A533" t="s">
        <v>2686</v>
      </c>
      <c r="C533" s="326">
        <v>33</v>
      </c>
      <c r="D533" s="326" t="s">
        <v>2588</v>
      </c>
      <c r="E533" s="326"/>
      <c r="F533" s="326">
        <v>0</v>
      </c>
      <c r="G533" s="326">
        <v>0</v>
      </c>
      <c r="H533" s="326">
        <v>0</v>
      </c>
      <c r="I533" s="326"/>
      <c r="J533" s="326">
        <v>0</v>
      </c>
      <c r="K533" s="326">
        <v>0</v>
      </c>
      <c r="L533" s="326">
        <v>0</v>
      </c>
      <c r="M533" s="326"/>
      <c r="N533" s="326">
        <v>0</v>
      </c>
    </row>
    <row r="534" spans="1:14" x14ac:dyDescent="0.25">
      <c r="A534" t="s">
        <v>2686</v>
      </c>
      <c r="C534" s="326">
        <v>34</v>
      </c>
      <c r="D534" s="326" t="s">
        <v>2674</v>
      </c>
      <c r="E534" s="326"/>
      <c r="F534" s="326">
        <v>0</v>
      </c>
      <c r="G534" s="326">
        <v>0</v>
      </c>
      <c r="H534" s="326">
        <v>0</v>
      </c>
      <c r="I534" s="326"/>
      <c r="J534" s="326">
        <v>0</v>
      </c>
      <c r="K534" s="326">
        <v>0</v>
      </c>
      <c r="L534" s="326">
        <v>0</v>
      </c>
      <c r="M534" s="326"/>
      <c r="N534" s="326">
        <v>0</v>
      </c>
    </row>
    <row r="535" spans="1:14" x14ac:dyDescent="0.25">
      <c r="A535" t="s">
        <v>2686</v>
      </c>
      <c r="C535" s="326">
        <v>35</v>
      </c>
      <c r="D535" s="326" t="s">
        <v>2675</v>
      </c>
      <c r="E535" s="326"/>
      <c r="F535" s="326">
        <v>0</v>
      </c>
      <c r="G535" s="326">
        <v>0</v>
      </c>
      <c r="H535" s="326">
        <v>0</v>
      </c>
      <c r="I535" s="326"/>
      <c r="J535" s="326">
        <v>0</v>
      </c>
      <c r="K535" s="326">
        <v>0</v>
      </c>
      <c r="L535" s="326">
        <v>0</v>
      </c>
      <c r="M535" s="326"/>
      <c r="N535" s="326">
        <v>0</v>
      </c>
    </row>
    <row r="536" spans="1:14" x14ac:dyDescent="0.25">
      <c r="A536" t="s">
        <v>2686</v>
      </c>
      <c r="C536" s="326">
        <v>36</v>
      </c>
      <c r="D536" s="326" t="s">
        <v>2676</v>
      </c>
      <c r="E536" s="326"/>
      <c r="F536" s="326">
        <v>0</v>
      </c>
      <c r="G536" s="326">
        <v>0</v>
      </c>
      <c r="H536" s="326">
        <v>0</v>
      </c>
      <c r="I536" s="326"/>
      <c r="J536" s="326">
        <v>0</v>
      </c>
      <c r="K536" s="326">
        <v>0</v>
      </c>
      <c r="L536" s="326">
        <v>0</v>
      </c>
      <c r="M536" s="326"/>
      <c r="N536" s="326">
        <v>0</v>
      </c>
    </row>
    <row r="537" spans="1:14" x14ac:dyDescent="0.25">
      <c r="A537" t="s">
        <v>2686</v>
      </c>
      <c r="C537" s="326">
        <v>37</v>
      </c>
      <c r="D537" s="326" t="s">
        <v>2566</v>
      </c>
      <c r="E537" s="326"/>
      <c r="F537" s="326">
        <v>28066328</v>
      </c>
      <c r="G537" s="326">
        <v>0</v>
      </c>
      <c r="H537" s="326">
        <v>28066328</v>
      </c>
      <c r="I537" s="326"/>
      <c r="J537" s="326">
        <v>28066328</v>
      </c>
      <c r="K537" s="326">
        <v>0</v>
      </c>
      <c r="L537" s="326">
        <v>28066328</v>
      </c>
      <c r="M537" s="326"/>
      <c r="N537" s="326">
        <v>0</v>
      </c>
    </row>
    <row r="538" spans="1:14" x14ac:dyDescent="0.25">
      <c r="A538" t="s">
        <v>2686</v>
      </c>
      <c r="C538" s="326">
        <v>38</v>
      </c>
      <c r="D538" s="326" t="s">
        <v>2584</v>
      </c>
      <c r="E538" s="326"/>
      <c r="F538" s="326">
        <v>3293962709</v>
      </c>
      <c r="G538" s="326">
        <v>0</v>
      </c>
      <c r="H538" s="326">
        <v>3293962709</v>
      </c>
      <c r="I538" s="326"/>
      <c r="J538" s="326">
        <v>3293962709</v>
      </c>
      <c r="K538" s="326">
        <v>0</v>
      </c>
      <c r="L538" s="326">
        <v>3293962709</v>
      </c>
      <c r="M538" s="326"/>
      <c r="N538" s="326">
        <v>0</v>
      </c>
    </row>
    <row r="539" spans="1:14" x14ac:dyDescent="0.25">
      <c r="A539" t="s">
        <v>2686</v>
      </c>
      <c r="C539" s="326">
        <v>39</v>
      </c>
      <c r="D539" s="326" t="s">
        <v>2677</v>
      </c>
      <c r="E539" s="326"/>
      <c r="F539" s="326">
        <v>0</v>
      </c>
      <c r="G539" s="326">
        <v>0</v>
      </c>
      <c r="H539" s="326">
        <v>0</v>
      </c>
      <c r="I539" s="326"/>
      <c r="J539" s="326">
        <v>0</v>
      </c>
      <c r="K539" s="326">
        <v>0</v>
      </c>
      <c r="L539" s="326">
        <v>0</v>
      </c>
      <c r="M539" s="326"/>
      <c r="N539" s="326">
        <v>0</v>
      </c>
    </row>
    <row r="540" spans="1:14" x14ac:dyDescent="0.25">
      <c r="A540" t="s">
        <v>2686</v>
      </c>
      <c r="C540" s="326"/>
      <c r="D540" s="326" t="s">
        <v>2678</v>
      </c>
      <c r="E540" s="326"/>
      <c r="F540" s="326">
        <v>2082646277</v>
      </c>
      <c r="G540" s="326">
        <v>0</v>
      </c>
      <c r="H540" s="326">
        <v>2082646277</v>
      </c>
      <c r="I540" s="326"/>
      <c r="J540" s="326">
        <v>2291960175</v>
      </c>
      <c r="K540" s="326">
        <v>0</v>
      </c>
      <c r="L540" s="326">
        <v>2291960175</v>
      </c>
      <c r="M540" s="326"/>
      <c r="N540" s="326">
        <v>-209313898</v>
      </c>
    </row>
    <row r="541" spans="1:14" x14ac:dyDescent="0.25">
      <c r="A541" t="s">
        <v>2686</v>
      </c>
      <c r="C541" s="326">
        <v>40</v>
      </c>
      <c r="D541" s="326" t="s">
        <v>2587</v>
      </c>
      <c r="E541" s="326"/>
      <c r="F541" s="326">
        <v>0</v>
      </c>
      <c r="G541" s="326">
        <v>0</v>
      </c>
      <c r="H541" s="326">
        <v>0</v>
      </c>
      <c r="I541" s="326"/>
      <c r="J541" s="326">
        <v>1199385140</v>
      </c>
      <c r="K541" s="326">
        <v>0</v>
      </c>
      <c r="L541" s="326">
        <v>1199385140</v>
      </c>
      <c r="M541" s="326"/>
      <c r="N541" s="326">
        <v>-1199385140</v>
      </c>
    </row>
    <row r="542" spans="1:14" x14ac:dyDescent="0.25">
      <c r="A542" t="s">
        <v>2686</v>
      </c>
      <c r="C542" s="326">
        <v>41</v>
      </c>
      <c r="D542" s="326" t="s">
        <v>2572</v>
      </c>
      <c r="E542" s="326"/>
      <c r="F542" s="326">
        <v>0</v>
      </c>
      <c r="G542" s="326">
        <v>0</v>
      </c>
      <c r="H542" s="326">
        <v>0</v>
      </c>
      <c r="I542" s="326"/>
      <c r="J542" s="326">
        <v>124705611</v>
      </c>
      <c r="K542" s="326">
        <v>0</v>
      </c>
      <c r="L542" s="326">
        <v>124705611</v>
      </c>
      <c r="M542" s="326"/>
      <c r="N542" s="326">
        <v>-124705611</v>
      </c>
    </row>
    <row r="543" spans="1:14" x14ac:dyDescent="0.25">
      <c r="A543" t="s">
        <v>2686</v>
      </c>
      <c r="C543" s="326">
        <v>42</v>
      </c>
      <c r="D543" s="326" t="s">
        <v>2575</v>
      </c>
      <c r="E543" s="326"/>
      <c r="F543" s="326">
        <v>0</v>
      </c>
      <c r="G543" s="326">
        <v>0</v>
      </c>
      <c r="H543" s="326">
        <v>0</v>
      </c>
      <c r="I543" s="326"/>
      <c r="J543" s="326">
        <v>155882018</v>
      </c>
      <c r="K543" s="326">
        <v>0</v>
      </c>
      <c r="L543" s="326">
        <v>155882018</v>
      </c>
      <c r="M543" s="326"/>
      <c r="N543" s="326">
        <v>-155882018</v>
      </c>
    </row>
    <row r="544" spans="1:14" x14ac:dyDescent="0.25">
      <c r="A544" t="s">
        <v>2686</v>
      </c>
      <c r="C544" s="326">
        <v>43</v>
      </c>
      <c r="D544" s="326" t="s">
        <v>2564</v>
      </c>
      <c r="E544" s="326"/>
      <c r="F544" s="326">
        <v>2007646277</v>
      </c>
      <c r="G544" s="326">
        <v>0</v>
      </c>
      <c r="H544" s="326">
        <v>2007646277</v>
      </c>
      <c r="I544" s="326"/>
      <c r="J544" s="326">
        <v>701865386</v>
      </c>
      <c r="K544" s="326">
        <v>0</v>
      </c>
      <c r="L544" s="326">
        <v>701865386</v>
      </c>
      <c r="M544" s="326"/>
      <c r="N544" s="326">
        <v>1305780891</v>
      </c>
    </row>
    <row r="545" spans="1:14" x14ac:dyDescent="0.25">
      <c r="A545" t="s">
        <v>2686</v>
      </c>
      <c r="C545" s="326">
        <v>44</v>
      </c>
      <c r="D545" s="326" t="s">
        <v>2571</v>
      </c>
      <c r="E545" s="326"/>
      <c r="F545" s="326">
        <v>0</v>
      </c>
      <c r="G545" s="326">
        <v>0</v>
      </c>
      <c r="H545" s="326">
        <v>0</v>
      </c>
      <c r="I545" s="326"/>
      <c r="J545" s="326">
        <v>76516900</v>
      </c>
      <c r="K545" s="326">
        <v>0</v>
      </c>
      <c r="L545" s="326">
        <v>76516900</v>
      </c>
      <c r="M545" s="326"/>
      <c r="N545" s="326">
        <v>-76516900</v>
      </c>
    </row>
    <row r="546" spans="1:14" x14ac:dyDescent="0.25">
      <c r="A546" t="s">
        <v>2686</v>
      </c>
      <c r="C546" s="326">
        <v>45</v>
      </c>
      <c r="D546" s="326" t="s">
        <v>2573</v>
      </c>
      <c r="E546" s="326"/>
      <c r="F546" s="326">
        <v>0</v>
      </c>
      <c r="G546" s="326">
        <v>0</v>
      </c>
      <c r="H546" s="326">
        <v>0</v>
      </c>
      <c r="I546" s="326"/>
      <c r="J546" s="326">
        <v>33469820</v>
      </c>
      <c r="K546" s="326">
        <v>0</v>
      </c>
      <c r="L546" s="326">
        <v>33469820</v>
      </c>
      <c r="M546" s="326"/>
      <c r="N546" s="326">
        <v>-33469820</v>
      </c>
    </row>
    <row r="547" spans="1:14" x14ac:dyDescent="0.25">
      <c r="A547" t="s">
        <v>2686</v>
      </c>
      <c r="C547" s="326">
        <v>46</v>
      </c>
      <c r="D547" s="326" t="s">
        <v>2583</v>
      </c>
      <c r="E547" s="326"/>
      <c r="F547" s="326">
        <v>0</v>
      </c>
      <c r="G547" s="326">
        <v>0</v>
      </c>
      <c r="H547" s="326">
        <v>0</v>
      </c>
      <c r="I547" s="326"/>
      <c r="J547" s="326">
        <v>135300</v>
      </c>
      <c r="K547" s="326">
        <v>0</v>
      </c>
      <c r="L547" s="326">
        <v>135300</v>
      </c>
      <c r="M547" s="326"/>
      <c r="N547" s="326">
        <v>-135300</v>
      </c>
    </row>
    <row r="548" spans="1:14" x14ac:dyDescent="0.25">
      <c r="A548" t="s">
        <v>2686</v>
      </c>
      <c r="C548" s="326">
        <v>47</v>
      </c>
      <c r="D548" s="326" t="s">
        <v>2546</v>
      </c>
      <c r="E548" s="326"/>
      <c r="F548" s="326">
        <v>75000000</v>
      </c>
      <c r="G548" s="326">
        <v>0</v>
      </c>
      <c r="H548" s="326">
        <v>75000000</v>
      </c>
      <c r="I548" s="326"/>
      <c r="J548" s="326">
        <v>0</v>
      </c>
      <c r="K548" s="326">
        <v>0</v>
      </c>
      <c r="L548" s="326">
        <v>0</v>
      </c>
      <c r="M548" s="326"/>
      <c r="N548" s="326">
        <v>75000000</v>
      </c>
    </row>
    <row r="549" spans="1:14" x14ac:dyDescent="0.25">
      <c r="A549" t="s">
        <v>2686</v>
      </c>
      <c r="C549" s="326"/>
      <c r="D549" s="326" t="s">
        <v>2679</v>
      </c>
      <c r="E549" s="326"/>
      <c r="F549" s="326">
        <v>10530000</v>
      </c>
      <c r="G549" s="326">
        <v>0</v>
      </c>
      <c r="H549" s="326">
        <v>10530000</v>
      </c>
      <c r="I549" s="326"/>
      <c r="J549" s="326">
        <v>10530000</v>
      </c>
      <c r="K549" s="326">
        <v>0</v>
      </c>
      <c r="L549" s="326">
        <v>10530000</v>
      </c>
      <c r="M549" s="326"/>
      <c r="N549" s="326">
        <v>0</v>
      </c>
    </row>
    <row r="550" spans="1:14" x14ac:dyDescent="0.25">
      <c r="A550" t="s">
        <v>2686</v>
      </c>
      <c r="C550" s="326">
        <v>48</v>
      </c>
      <c r="D550" s="326" t="s">
        <v>2585</v>
      </c>
      <c r="E550" s="326"/>
      <c r="F550" s="326">
        <v>10530000</v>
      </c>
      <c r="G550" s="326">
        <v>0</v>
      </c>
      <c r="H550" s="326">
        <v>10530000</v>
      </c>
      <c r="I550" s="326"/>
      <c r="J550" s="326">
        <v>10530000</v>
      </c>
      <c r="K550" s="326">
        <v>0</v>
      </c>
      <c r="L550" s="326">
        <v>10530000</v>
      </c>
      <c r="M550" s="326"/>
      <c r="N550" s="326">
        <v>0</v>
      </c>
    </row>
    <row r="551" spans="1:14" x14ac:dyDescent="0.25">
      <c r="A551" t="s">
        <v>2686</v>
      </c>
      <c r="C551" s="326">
        <v>49</v>
      </c>
      <c r="D551" s="326" t="s">
        <v>2680</v>
      </c>
      <c r="E551" s="326"/>
      <c r="F551" s="326">
        <v>0</v>
      </c>
      <c r="G551" s="326">
        <v>0</v>
      </c>
      <c r="H551" s="326">
        <v>0</v>
      </c>
      <c r="I551" s="326"/>
      <c r="J551" s="326">
        <v>0</v>
      </c>
      <c r="K551" s="326">
        <v>0</v>
      </c>
      <c r="L551" s="326">
        <v>0</v>
      </c>
      <c r="M551" s="326"/>
      <c r="N551" s="326">
        <v>0</v>
      </c>
    </row>
    <row r="552" spans="1:14" x14ac:dyDescent="0.25">
      <c r="A552" t="s">
        <v>2686</v>
      </c>
      <c r="C552" s="326">
        <v>50</v>
      </c>
      <c r="D552" s="326" t="s">
        <v>2681</v>
      </c>
      <c r="E552" s="326"/>
      <c r="F552" s="326">
        <v>0</v>
      </c>
      <c r="G552" s="326">
        <v>0</v>
      </c>
      <c r="H552" s="326">
        <v>0</v>
      </c>
      <c r="I552" s="326"/>
      <c r="J552" s="326">
        <v>0</v>
      </c>
      <c r="K552" s="326">
        <v>0</v>
      </c>
      <c r="L552" s="326">
        <v>0</v>
      </c>
      <c r="M552" s="326"/>
      <c r="N552" s="326">
        <v>0</v>
      </c>
    </row>
    <row r="553" spans="1:14" x14ac:dyDescent="0.25">
      <c r="A553" t="s">
        <v>2686</v>
      </c>
      <c r="C553" s="326"/>
      <c r="D553" s="326" t="s">
        <v>2682</v>
      </c>
      <c r="E553" s="326"/>
      <c r="F553" s="326">
        <v>0</v>
      </c>
      <c r="G553" s="326">
        <v>0</v>
      </c>
      <c r="H553" s="326">
        <v>0</v>
      </c>
      <c r="I553" s="326"/>
      <c r="J553" s="326">
        <v>0</v>
      </c>
      <c r="K553" s="326">
        <v>0</v>
      </c>
      <c r="L553" s="326">
        <v>0</v>
      </c>
      <c r="M553" s="326"/>
      <c r="N553" s="326">
        <v>0</v>
      </c>
    </row>
    <row r="554" spans="1:14" x14ac:dyDescent="0.25">
      <c r="A554" t="s">
        <v>2686</v>
      </c>
      <c r="C554" s="326">
        <v>51</v>
      </c>
      <c r="D554" s="326" t="s">
        <v>2582</v>
      </c>
      <c r="E554" s="326"/>
      <c r="F554" s="326">
        <v>0</v>
      </c>
      <c r="G554" s="326">
        <v>0</v>
      </c>
      <c r="H554" s="326">
        <v>0</v>
      </c>
      <c r="I554" s="326"/>
      <c r="J554" s="326">
        <v>0</v>
      </c>
      <c r="K554" s="326">
        <v>0</v>
      </c>
      <c r="L554" s="326">
        <v>0</v>
      </c>
      <c r="M554" s="326"/>
      <c r="N554" s="326">
        <v>0</v>
      </c>
    </row>
    <row r="555" spans="1:14" x14ac:dyDescent="0.25">
      <c r="A555" t="s">
        <v>2686</v>
      </c>
      <c r="C555" s="326">
        <v>52</v>
      </c>
      <c r="D555" s="326" t="s">
        <v>2681</v>
      </c>
      <c r="E555" s="326"/>
      <c r="F555" s="326">
        <v>0</v>
      </c>
      <c r="G555" s="326">
        <v>0</v>
      </c>
      <c r="H555" s="326">
        <v>0</v>
      </c>
      <c r="I555" s="326"/>
      <c r="J555" s="326">
        <v>0</v>
      </c>
      <c r="K555" s="326">
        <v>0</v>
      </c>
      <c r="L555" s="326">
        <v>0</v>
      </c>
      <c r="M555" s="326"/>
      <c r="N555" s="326">
        <v>0</v>
      </c>
    </row>
    <row r="556" spans="1:14" x14ac:dyDescent="0.25">
      <c r="A556" t="s">
        <v>2686</v>
      </c>
      <c r="C556" s="326"/>
      <c r="D556" s="326" t="s">
        <v>2683</v>
      </c>
      <c r="E556" s="326"/>
      <c r="F556" s="326">
        <v>22453200</v>
      </c>
      <c r="G556" s="326">
        <v>0</v>
      </c>
      <c r="H556" s="326">
        <v>22453200</v>
      </c>
      <c r="I556" s="326"/>
      <c r="J556" s="326">
        <v>20638800</v>
      </c>
      <c r="K556" s="326">
        <v>1814400</v>
      </c>
      <c r="L556" s="326">
        <v>22453200</v>
      </c>
      <c r="M556" s="326"/>
      <c r="N556" s="326">
        <v>0</v>
      </c>
    </row>
    <row r="557" spans="1:14" x14ac:dyDescent="0.25">
      <c r="A557" t="s">
        <v>2686</v>
      </c>
      <c r="C557" s="326">
        <v>53</v>
      </c>
      <c r="D557" s="326" t="s">
        <v>2562</v>
      </c>
      <c r="E557" s="326"/>
      <c r="F557" s="326">
        <v>22453200</v>
      </c>
      <c r="G557" s="326">
        <v>0</v>
      </c>
      <c r="H557" s="326">
        <v>22453200</v>
      </c>
      <c r="I557" s="326"/>
      <c r="J557" s="326">
        <v>20638800</v>
      </c>
      <c r="K557" s="326">
        <v>1814400</v>
      </c>
      <c r="L557" s="326">
        <v>22453200</v>
      </c>
      <c r="M557" s="326"/>
      <c r="N557" s="326">
        <v>0</v>
      </c>
    </row>
    <row r="558" spans="1:14" x14ac:dyDescent="0.25">
      <c r="A558" t="s">
        <v>2686</v>
      </c>
      <c r="C558" s="326"/>
      <c r="D558" s="326" t="s">
        <v>2684</v>
      </c>
      <c r="E558" s="326"/>
      <c r="F558" s="326">
        <v>174515863</v>
      </c>
      <c r="G558" s="326">
        <v>1380890</v>
      </c>
      <c r="H558" s="326">
        <v>175896753</v>
      </c>
      <c r="I558" s="326"/>
      <c r="J558" s="326">
        <v>175896753</v>
      </c>
      <c r="K558" s="326">
        <v>0</v>
      </c>
      <c r="L558" s="326">
        <v>175896753</v>
      </c>
      <c r="M558" s="326"/>
      <c r="N558" s="326">
        <v>0</v>
      </c>
    </row>
    <row r="559" spans="1:14" x14ac:dyDescent="0.25">
      <c r="A559" t="s">
        <v>2686</v>
      </c>
      <c r="C559" s="326">
        <v>54</v>
      </c>
      <c r="D559" s="326" t="s">
        <v>2563</v>
      </c>
      <c r="E559" s="326"/>
      <c r="F559" s="326">
        <v>174515863</v>
      </c>
      <c r="G559" s="326">
        <v>1380890</v>
      </c>
      <c r="H559" s="326">
        <v>175896753</v>
      </c>
      <c r="I559" s="326"/>
      <c r="J559" s="326">
        <v>175896753</v>
      </c>
      <c r="K559" s="326">
        <v>0</v>
      </c>
      <c r="L559" s="326">
        <v>175896753</v>
      </c>
      <c r="M559" s="326"/>
      <c r="N559" s="326">
        <v>0</v>
      </c>
    </row>
    <row r="560" spans="1:14" x14ac:dyDescent="0.25">
      <c r="A560" t="s">
        <v>2686</v>
      </c>
      <c r="C560" s="326"/>
      <c r="D560" s="326" t="s">
        <v>1509</v>
      </c>
      <c r="E560" s="326"/>
      <c r="F560" s="326">
        <v>0</v>
      </c>
      <c r="G560" s="326">
        <v>643167</v>
      </c>
      <c r="H560" s="326">
        <v>643167</v>
      </c>
      <c r="I560" s="326">
        <v>808920</v>
      </c>
      <c r="J560" s="326">
        <v>643167</v>
      </c>
      <c r="K560" s="326">
        <v>0</v>
      </c>
      <c r="L560" s="326">
        <v>643167</v>
      </c>
      <c r="M560" s="326"/>
      <c r="N560" s="326">
        <v>0</v>
      </c>
    </row>
    <row r="561" spans="1:14" x14ac:dyDescent="0.25">
      <c r="A561" t="s">
        <v>2686</v>
      </c>
      <c r="C561" s="326">
        <v>55</v>
      </c>
      <c r="D561" s="326" t="s">
        <v>2555</v>
      </c>
      <c r="E561" s="326"/>
      <c r="F561" s="326">
        <v>0</v>
      </c>
      <c r="G561" s="326">
        <v>643167</v>
      </c>
      <c r="H561" s="326">
        <v>643167</v>
      </c>
      <c r="I561" s="326"/>
      <c r="J561" s="326">
        <v>643167</v>
      </c>
      <c r="K561" s="326">
        <v>0</v>
      </c>
      <c r="L561" s="326">
        <v>643167</v>
      </c>
      <c r="M561" s="326"/>
      <c r="N561" s="326">
        <v>0</v>
      </c>
    </row>
    <row r="562" spans="1:14" x14ac:dyDescent="0.25">
      <c r="A562" t="s">
        <v>2686</v>
      </c>
      <c r="B562" t="s">
        <v>2634</v>
      </c>
      <c r="C562" t="s">
        <v>2645</v>
      </c>
      <c r="D562" t="s">
        <v>2646</v>
      </c>
      <c r="F562" t="s">
        <v>2647</v>
      </c>
      <c r="J562" t="s">
        <v>2648</v>
      </c>
      <c r="N562" t="s">
        <v>2649</v>
      </c>
    </row>
    <row r="563" spans="1:14" x14ac:dyDescent="0.25">
      <c r="A563" t="s">
        <v>2686</v>
      </c>
      <c r="F563" t="s">
        <v>2650</v>
      </c>
      <c r="G563" t="s">
        <v>2651</v>
      </c>
      <c r="H563" t="s">
        <v>2652</v>
      </c>
      <c r="J563" t="s">
        <v>2650</v>
      </c>
      <c r="K563" t="s">
        <v>2651</v>
      </c>
      <c r="L563" t="s">
        <v>2652</v>
      </c>
    </row>
    <row r="564" spans="1:14" x14ac:dyDescent="0.25">
      <c r="A564" t="s">
        <v>2686</v>
      </c>
      <c r="C564" t="s">
        <v>2653</v>
      </c>
      <c r="F564">
        <v>0</v>
      </c>
      <c r="G564">
        <v>0</v>
      </c>
      <c r="H564">
        <v>0</v>
      </c>
      <c r="J564">
        <v>0</v>
      </c>
      <c r="K564">
        <v>0</v>
      </c>
      <c r="L564">
        <v>0</v>
      </c>
      <c r="N564">
        <v>0</v>
      </c>
    </row>
    <row r="565" spans="1:14" x14ac:dyDescent="0.25">
      <c r="A565" t="s">
        <v>2686</v>
      </c>
      <c r="C565">
        <v>1</v>
      </c>
      <c r="D565" t="s">
        <v>2654</v>
      </c>
      <c r="F565">
        <v>0</v>
      </c>
      <c r="G565">
        <v>0</v>
      </c>
      <c r="H565">
        <v>0</v>
      </c>
      <c r="J565">
        <v>0</v>
      </c>
      <c r="K565">
        <v>0</v>
      </c>
      <c r="L565">
        <v>0</v>
      </c>
      <c r="N565">
        <v>0</v>
      </c>
    </row>
    <row r="566" spans="1:14" x14ac:dyDescent="0.25">
      <c r="A566" t="s">
        <v>2686</v>
      </c>
      <c r="C566">
        <v>2</v>
      </c>
      <c r="D566" t="s">
        <v>2655</v>
      </c>
      <c r="F566">
        <v>0</v>
      </c>
      <c r="G566">
        <v>0</v>
      </c>
      <c r="H566">
        <v>0</v>
      </c>
      <c r="J566">
        <v>0</v>
      </c>
      <c r="K566">
        <v>0</v>
      </c>
      <c r="L566">
        <v>0</v>
      </c>
      <c r="N566">
        <v>0</v>
      </c>
    </row>
    <row r="567" spans="1:14" x14ac:dyDescent="0.25">
      <c r="A567" t="s">
        <v>2686</v>
      </c>
      <c r="C567" t="s">
        <v>2656</v>
      </c>
      <c r="F567">
        <v>12726884202</v>
      </c>
      <c r="G567">
        <v>0</v>
      </c>
      <c r="H567">
        <v>12726884202</v>
      </c>
      <c r="J567">
        <v>12635933580</v>
      </c>
      <c r="K567">
        <v>52320100</v>
      </c>
      <c r="L567">
        <v>12688253680</v>
      </c>
      <c r="N567">
        <v>38630522</v>
      </c>
    </row>
    <row r="568" spans="1:14" x14ac:dyDescent="0.25">
      <c r="A568" t="s">
        <v>2686</v>
      </c>
      <c r="D568" t="s">
        <v>2657</v>
      </c>
      <c r="F568">
        <v>7605485666</v>
      </c>
      <c r="G568">
        <v>0</v>
      </c>
      <c r="H568">
        <v>7605485666</v>
      </c>
      <c r="J568">
        <v>7553165466</v>
      </c>
      <c r="K568">
        <v>52320100</v>
      </c>
      <c r="L568">
        <v>7605485566</v>
      </c>
      <c r="N568">
        <v>100</v>
      </c>
    </row>
    <row r="569" spans="1:14" x14ac:dyDescent="0.25">
      <c r="A569" t="s">
        <v>2686</v>
      </c>
      <c r="C569">
        <v>3</v>
      </c>
      <c r="D569" t="s">
        <v>2574</v>
      </c>
      <c r="F569">
        <v>7491544126</v>
      </c>
      <c r="G569">
        <v>0</v>
      </c>
      <c r="H569">
        <v>7491544126</v>
      </c>
      <c r="J569">
        <v>7491544126</v>
      </c>
      <c r="K569">
        <v>0</v>
      </c>
      <c r="L569">
        <v>7491544126</v>
      </c>
      <c r="N569">
        <v>0</v>
      </c>
    </row>
    <row r="570" spans="1:14" x14ac:dyDescent="0.25">
      <c r="A570" t="s">
        <v>2686</v>
      </c>
      <c r="C570">
        <v>4</v>
      </c>
      <c r="D570" t="s">
        <v>2551</v>
      </c>
      <c r="F570">
        <v>113941540</v>
      </c>
      <c r="G570">
        <v>0</v>
      </c>
      <c r="H570">
        <v>113941540</v>
      </c>
      <c r="J570">
        <v>61621340</v>
      </c>
      <c r="K570">
        <v>52320100</v>
      </c>
      <c r="L570">
        <v>113941440</v>
      </c>
      <c r="N570">
        <v>100</v>
      </c>
    </row>
    <row r="571" spans="1:14" x14ac:dyDescent="0.25">
      <c r="A571" t="s">
        <v>2686</v>
      </c>
      <c r="C571">
        <v>5</v>
      </c>
      <c r="D571" t="s">
        <v>2565</v>
      </c>
      <c r="F571">
        <v>0</v>
      </c>
      <c r="G571">
        <v>0</v>
      </c>
      <c r="H571">
        <v>0</v>
      </c>
      <c r="J571">
        <v>0</v>
      </c>
      <c r="K571">
        <v>0</v>
      </c>
      <c r="L571">
        <v>0</v>
      </c>
      <c r="N571">
        <v>0</v>
      </c>
    </row>
    <row r="572" spans="1:14" x14ac:dyDescent="0.25">
      <c r="A572" t="s">
        <v>2686</v>
      </c>
      <c r="C572">
        <v>6</v>
      </c>
      <c r="D572" t="s">
        <v>2658</v>
      </c>
      <c r="F572">
        <v>0</v>
      </c>
      <c r="G572">
        <v>0</v>
      </c>
      <c r="H572">
        <v>0</v>
      </c>
      <c r="J572">
        <v>0</v>
      </c>
      <c r="K572">
        <v>0</v>
      </c>
      <c r="L572">
        <v>0</v>
      </c>
      <c r="N572">
        <v>0</v>
      </c>
    </row>
    <row r="573" spans="1:14" x14ac:dyDescent="0.25">
      <c r="A573" t="s">
        <v>2686</v>
      </c>
      <c r="C573">
        <v>7</v>
      </c>
      <c r="D573" t="s">
        <v>2576</v>
      </c>
      <c r="F573">
        <v>0</v>
      </c>
      <c r="G573">
        <v>0</v>
      </c>
      <c r="H573">
        <v>0</v>
      </c>
      <c r="J573">
        <v>0</v>
      </c>
      <c r="K573">
        <v>0</v>
      </c>
      <c r="L573">
        <v>0</v>
      </c>
      <c r="N573">
        <v>0</v>
      </c>
    </row>
    <row r="574" spans="1:14" x14ac:dyDescent="0.25">
      <c r="A574" t="s">
        <v>2686</v>
      </c>
      <c r="D574" t="s">
        <v>2659</v>
      </c>
      <c r="F574">
        <v>0</v>
      </c>
      <c r="G574">
        <v>0</v>
      </c>
      <c r="H574">
        <v>0</v>
      </c>
      <c r="J574">
        <v>0</v>
      </c>
      <c r="K574">
        <v>0</v>
      </c>
      <c r="L574">
        <v>0</v>
      </c>
      <c r="N574">
        <v>0</v>
      </c>
    </row>
    <row r="575" spans="1:14" x14ac:dyDescent="0.25">
      <c r="A575" t="s">
        <v>2686</v>
      </c>
      <c r="C575">
        <v>8</v>
      </c>
      <c r="D575" t="s">
        <v>2660</v>
      </c>
      <c r="F575">
        <v>0</v>
      </c>
      <c r="G575">
        <v>0</v>
      </c>
      <c r="H575">
        <v>0</v>
      </c>
      <c r="J575">
        <v>0</v>
      </c>
      <c r="K575">
        <v>0</v>
      </c>
      <c r="L575">
        <v>0</v>
      </c>
      <c r="N575">
        <v>0</v>
      </c>
    </row>
    <row r="576" spans="1:14" x14ac:dyDescent="0.25">
      <c r="A576" t="s">
        <v>2686</v>
      </c>
      <c r="C576">
        <v>9</v>
      </c>
      <c r="D576" t="s">
        <v>2548</v>
      </c>
      <c r="F576">
        <v>0</v>
      </c>
      <c r="G576">
        <v>0</v>
      </c>
      <c r="H576">
        <v>0</v>
      </c>
      <c r="J576">
        <v>0</v>
      </c>
      <c r="K576">
        <v>0</v>
      </c>
      <c r="L576">
        <v>0</v>
      </c>
      <c r="N576">
        <v>0</v>
      </c>
    </row>
    <row r="577" spans="1:14" x14ac:dyDescent="0.25">
      <c r="A577" t="s">
        <v>2686</v>
      </c>
      <c r="C577">
        <v>10</v>
      </c>
      <c r="D577" t="s">
        <v>2550</v>
      </c>
      <c r="F577">
        <v>0</v>
      </c>
      <c r="G577">
        <v>0</v>
      </c>
      <c r="H577">
        <v>0</v>
      </c>
      <c r="J577">
        <v>0</v>
      </c>
      <c r="K577">
        <v>0</v>
      </c>
      <c r="L577">
        <v>0</v>
      </c>
      <c r="N577">
        <v>0</v>
      </c>
    </row>
    <row r="578" spans="1:14" x14ac:dyDescent="0.25">
      <c r="A578" t="s">
        <v>2686</v>
      </c>
      <c r="C578">
        <v>11</v>
      </c>
      <c r="D578" t="s">
        <v>2581</v>
      </c>
      <c r="F578">
        <v>0</v>
      </c>
      <c r="G578">
        <v>0</v>
      </c>
      <c r="H578">
        <v>0</v>
      </c>
      <c r="J578">
        <v>0</v>
      </c>
      <c r="K578">
        <v>0</v>
      </c>
      <c r="L578">
        <v>0</v>
      </c>
      <c r="N578">
        <v>0</v>
      </c>
    </row>
    <row r="579" spans="1:14" x14ac:dyDescent="0.25">
      <c r="A579" t="s">
        <v>2686</v>
      </c>
      <c r="C579">
        <v>12</v>
      </c>
      <c r="D579" t="s">
        <v>2569</v>
      </c>
      <c r="F579">
        <v>0</v>
      </c>
      <c r="G579">
        <v>0</v>
      </c>
      <c r="H579">
        <v>0</v>
      </c>
      <c r="J579">
        <v>0</v>
      </c>
      <c r="K579">
        <v>0</v>
      </c>
      <c r="L579">
        <v>0</v>
      </c>
      <c r="N579">
        <v>0</v>
      </c>
    </row>
    <row r="580" spans="1:14" x14ac:dyDescent="0.25">
      <c r="A580" t="s">
        <v>2686</v>
      </c>
      <c r="C580">
        <v>13</v>
      </c>
      <c r="D580" t="s">
        <v>2661</v>
      </c>
      <c r="F580">
        <v>0</v>
      </c>
      <c r="G580">
        <v>0</v>
      </c>
      <c r="H580">
        <v>0</v>
      </c>
      <c r="J580">
        <v>0</v>
      </c>
      <c r="K580">
        <v>0</v>
      </c>
      <c r="L580">
        <v>0</v>
      </c>
      <c r="N580">
        <v>0</v>
      </c>
    </row>
    <row r="581" spans="1:14" x14ac:dyDescent="0.25">
      <c r="A581" t="s">
        <v>2686</v>
      </c>
      <c r="C581">
        <v>14</v>
      </c>
      <c r="D581" t="s">
        <v>2662</v>
      </c>
      <c r="F581">
        <v>0</v>
      </c>
      <c r="G581">
        <v>0</v>
      </c>
      <c r="H581">
        <v>0</v>
      </c>
      <c r="J581">
        <v>0</v>
      </c>
      <c r="K581">
        <v>0</v>
      </c>
      <c r="L581">
        <v>0</v>
      </c>
      <c r="N581">
        <v>0</v>
      </c>
    </row>
    <row r="582" spans="1:14" x14ac:dyDescent="0.25">
      <c r="A582" t="s">
        <v>2686</v>
      </c>
      <c r="C582">
        <v>15</v>
      </c>
      <c r="D582" t="s">
        <v>2663</v>
      </c>
      <c r="F582">
        <v>0</v>
      </c>
      <c r="G582">
        <v>0</v>
      </c>
      <c r="H582">
        <v>0</v>
      </c>
      <c r="J582">
        <v>0</v>
      </c>
      <c r="K582">
        <v>0</v>
      </c>
      <c r="L582">
        <v>0</v>
      </c>
      <c r="N582">
        <v>0</v>
      </c>
    </row>
    <row r="583" spans="1:14" x14ac:dyDescent="0.25">
      <c r="A583" t="s">
        <v>2686</v>
      </c>
      <c r="D583" t="s">
        <v>2664</v>
      </c>
      <c r="F583">
        <v>0</v>
      </c>
      <c r="G583">
        <v>0</v>
      </c>
      <c r="H583">
        <v>0</v>
      </c>
      <c r="J583">
        <v>0</v>
      </c>
      <c r="K583">
        <v>0</v>
      </c>
      <c r="L583">
        <v>0</v>
      </c>
      <c r="N583">
        <v>0</v>
      </c>
    </row>
    <row r="584" spans="1:14" x14ac:dyDescent="0.25">
      <c r="A584" t="s">
        <v>2686</v>
      </c>
      <c r="C584">
        <v>16</v>
      </c>
      <c r="D584" t="s">
        <v>2581</v>
      </c>
      <c r="F584">
        <v>0</v>
      </c>
      <c r="G584">
        <v>0</v>
      </c>
      <c r="H584">
        <v>0</v>
      </c>
      <c r="J584">
        <v>0</v>
      </c>
      <c r="K584">
        <v>0</v>
      </c>
      <c r="L584">
        <v>0</v>
      </c>
      <c r="N584">
        <v>0</v>
      </c>
    </row>
    <row r="585" spans="1:14" x14ac:dyDescent="0.25">
      <c r="A585" t="s">
        <v>2686</v>
      </c>
      <c r="C585">
        <v>17</v>
      </c>
      <c r="D585" t="s">
        <v>2570</v>
      </c>
      <c r="F585">
        <v>0</v>
      </c>
      <c r="G585">
        <v>0</v>
      </c>
      <c r="H585">
        <v>0</v>
      </c>
      <c r="J585">
        <v>0</v>
      </c>
      <c r="K585">
        <v>0</v>
      </c>
      <c r="L585">
        <v>0</v>
      </c>
      <c r="N585">
        <v>0</v>
      </c>
    </row>
    <row r="586" spans="1:14" x14ac:dyDescent="0.25">
      <c r="A586" t="s">
        <v>2686</v>
      </c>
      <c r="C586">
        <v>18</v>
      </c>
      <c r="D586" t="s">
        <v>2665</v>
      </c>
      <c r="F586">
        <v>0</v>
      </c>
      <c r="G586">
        <v>0</v>
      </c>
      <c r="H586">
        <v>0</v>
      </c>
      <c r="J586">
        <v>0</v>
      </c>
      <c r="K586">
        <v>0</v>
      </c>
      <c r="L586">
        <v>0</v>
      </c>
      <c r="N586">
        <v>0</v>
      </c>
    </row>
    <row r="587" spans="1:14" x14ac:dyDescent="0.25">
      <c r="A587" t="s">
        <v>2686</v>
      </c>
      <c r="C587">
        <v>19</v>
      </c>
      <c r="D587" t="s">
        <v>2666</v>
      </c>
      <c r="F587">
        <v>0</v>
      </c>
      <c r="G587">
        <v>0</v>
      </c>
      <c r="H587">
        <v>0</v>
      </c>
      <c r="J587">
        <v>0</v>
      </c>
      <c r="K587">
        <v>0</v>
      </c>
      <c r="L587">
        <v>0</v>
      </c>
      <c r="N587">
        <v>0</v>
      </c>
    </row>
    <row r="588" spans="1:14" x14ac:dyDescent="0.25">
      <c r="A588" t="s">
        <v>2686</v>
      </c>
      <c r="C588">
        <v>20</v>
      </c>
      <c r="D588" t="s">
        <v>2667</v>
      </c>
      <c r="F588">
        <v>0</v>
      </c>
      <c r="G588">
        <v>0</v>
      </c>
      <c r="H588">
        <v>0</v>
      </c>
      <c r="J588">
        <v>0</v>
      </c>
      <c r="K588">
        <v>0</v>
      </c>
      <c r="L588">
        <v>0</v>
      </c>
      <c r="N588">
        <v>0</v>
      </c>
    </row>
    <row r="589" spans="1:14" x14ac:dyDescent="0.25">
      <c r="A589" t="s">
        <v>2686</v>
      </c>
      <c r="C589">
        <v>21</v>
      </c>
      <c r="D589" t="s">
        <v>2668</v>
      </c>
      <c r="F589">
        <v>0</v>
      </c>
      <c r="G589">
        <v>0</v>
      </c>
      <c r="H589">
        <v>0</v>
      </c>
      <c r="J589">
        <v>0</v>
      </c>
      <c r="K589">
        <v>0</v>
      </c>
      <c r="L589">
        <v>0</v>
      </c>
      <c r="N589">
        <v>0</v>
      </c>
    </row>
    <row r="590" spans="1:14" x14ac:dyDescent="0.25">
      <c r="A590" t="s">
        <v>2686</v>
      </c>
      <c r="C590">
        <v>22</v>
      </c>
      <c r="D590" t="s">
        <v>2669</v>
      </c>
      <c r="F590">
        <v>0</v>
      </c>
      <c r="G590">
        <v>0</v>
      </c>
      <c r="H590">
        <v>0</v>
      </c>
      <c r="J590">
        <v>0</v>
      </c>
      <c r="K590">
        <v>0</v>
      </c>
      <c r="L590">
        <v>0</v>
      </c>
      <c r="N590">
        <v>0</v>
      </c>
    </row>
    <row r="591" spans="1:14" x14ac:dyDescent="0.25">
      <c r="A591" t="s">
        <v>2686</v>
      </c>
      <c r="C591">
        <v>23</v>
      </c>
      <c r="D591" t="s">
        <v>2670</v>
      </c>
      <c r="F591">
        <v>0</v>
      </c>
      <c r="G591">
        <v>0</v>
      </c>
      <c r="H591">
        <v>0</v>
      </c>
      <c r="J591">
        <v>0</v>
      </c>
      <c r="K591">
        <v>0</v>
      </c>
      <c r="L591">
        <v>0</v>
      </c>
      <c r="N591">
        <v>0</v>
      </c>
    </row>
    <row r="592" spans="1:14" x14ac:dyDescent="0.25">
      <c r="A592" t="s">
        <v>2686</v>
      </c>
      <c r="C592">
        <v>24</v>
      </c>
      <c r="D592" t="s">
        <v>2556</v>
      </c>
      <c r="F592">
        <v>0</v>
      </c>
      <c r="G592">
        <v>0</v>
      </c>
      <c r="H592">
        <v>0</v>
      </c>
      <c r="J592">
        <v>0</v>
      </c>
      <c r="K592">
        <v>0</v>
      </c>
      <c r="L592">
        <v>0</v>
      </c>
      <c r="N592">
        <v>0</v>
      </c>
    </row>
    <row r="593" spans="1:14" x14ac:dyDescent="0.25">
      <c r="A593" t="s">
        <v>2686</v>
      </c>
      <c r="C593">
        <v>25</v>
      </c>
      <c r="D593" t="s">
        <v>2557</v>
      </c>
      <c r="F593">
        <v>0</v>
      </c>
      <c r="G593">
        <v>0</v>
      </c>
      <c r="H593">
        <v>0</v>
      </c>
      <c r="J593">
        <v>0</v>
      </c>
      <c r="K593">
        <v>0</v>
      </c>
      <c r="L593">
        <v>0</v>
      </c>
      <c r="N593">
        <v>0</v>
      </c>
    </row>
    <row r="594" spans="1:14" x14ac:dyDescent="0.25">
      <c r="A594" t="s">
        <v>2686</v>
      </c>
      <c r="D594" t="s">
        <v>2671</v>
      </c>
      <c r="F594">
        <v>4619306495</v>
      </c>
      <c r="G594">
        <v>0</v>
      </c>
      <c r="H594">
        <v>4619306495</v>
      </c>
      <c r="J594">
        <v>4619713477</v>
      </c>
      <c r="K594">
        <v>0</v>
      </c>
      <c r="L594">
        <v>4619713477</v>
      </c>
      <c r="N594">
        <v>-406982</v>
      </c>
    </row>
    <row r="595" spans="1:14" x14ac:dyDescent="0.25">
      <c r="A595" t="s">
        <v>2686</v>
      </c>
      <c r="C595">
        <v>26</v>
      </c>
      <c r="D595" t="s">
        <v>2589</v>
      </c>
      <c r="F595">
        <v>0</v>
      </c>
      <c r="G595">
        <v>0</v>
      </c>
      <c r="H595">
        <v>0</v>
      </c>
      <c r="J595">
        <v>0</v>
      </c>
      <c r="K595">
        <v>0</v>
      </c>
      <c r="L595">
        <v>0</v>
      </c>
      <c r="N595">
        <v>0</v>
      </c>
    </row>
    <row r="596" spans="1:14" x14ac:dyDescent="0.25">
      <c r="A596" t="s">
        <v>2686</v>
      </c>
      <c r="C596">
        <v>27</v>
      </c>
      <c r="D596" t="s">
        <v>2580</v>
      </c>
      <c r="F596">
        <v>3891381765</v>
      </c>
      <c r="G596">
        <v>0</v>
      </c>
      <c r="H596">
        <v>3891381765</v>
      </c>
      <c r="J596">
        <v>3891381765</v>
      </c>
      <c r="K596">
        <v>0</v>
      </c>
      <c r="L596">
        <v>3891381765</v>
      </c>
      <c r="N596">
        <v>0</v>
      </c>
    </row>
    <row r="597" spans="1:14" x14ac:dyDescent="0.25">
      <c r="A597" t="s">
        <v>2686</v>
      </c>
      <c r="C597">
        <v>28</v>
      </c>
      <c r="D597" t="s">
        <v>2577</v>
      </c>
      <c r="F597">
        <v>0</v>
      </c>
      <c r="G597">
        <v>0</v>
      </c>
      <c r="H597">
        <v>0</v>
      </c>
      <c r="J597">
        <v>0</v>
      </c>
      <c r="K597">
        <v>0</v>
      </c>
      <c r="L597">
        <v>0</v>
      </c>
      <c r="N597">
        <v>0</v>
      </c>
    </row>
    <row r="598" spans="1:14" x14ac:dyDescent="0.25">
      <c r="A598" t="s">
        <v>2686</v>
      </c>
      <c r="C598" t="s">
        <v>2672</v>
      </c>
      <c r="D598" t="s">
        <v>2567</v>
      </c>
      <c r="F598">
        <v>0</v>
      </c>
      <c r="G598">
        <v>0</v>
      </c>
      <c r="H598">
        <v>0</v>
      </c>
      <c r="J598">
        <v>0</v>
      </c>
      <c r="K598">
        <v>0</v>
      </c>
      <c r="L598">
        <v>0</v>
      </c>
      <c r="N598">
        <v>0</v>
      </c>
    </row>
    <row r="599" spans="1:14" x14ac:dyDescent="0.25">
      <c r="A599" t="s">
        <v>2686</v>
      </c>
      <c r="C599" t="s">
        <v>2673</v>
      </c>
      <c r="D599" t="s">
        <v>2568</v>
      </c>
      <c r="F599">
        <v>0</v>
      </c>
      <c r="G599">
        <v>0</v>
      </c>
      <c r="H599">
        <v>0</v>
      </c>
      <c r="J599">
        <v>0</v>
      </c>
      <c r="K599">
        <v>0</v>
      </c>
      <c r="L599">
        <v>0</v>
      </c>
      <c r="N599">
        <v>0</v>
      </c>
    </row>
    <row r="600" spans="1:14" x14ac:dyDescent="0.25">
      <c r="A600" t="s">
        <v>2686</v>
      </c>
      <c r="C600">
        <v>30</v>
      </c>
      <c r="D600" t="s">
        <v>2579</v>
      </c>
      <c r="F600">
        <v>682759738</v>
      </c>
      <c r="G600">
        <v>0</v>
      </c>
      <c r="H600">
        <v>682759738</v>
      </c>
      <c r="J600">
        <v>682759738</v>
      </c>
      <c r="K600">
        <v>0</v>
      </c>
      <c r="L600">
        <v>682759738</v>
      </c>
      <c r="N600">
        <v>0</v>
      </c>
    </row>
    <row r="601" spans="1:14" x14ac:dyDescent="0.25">
      <c r="A601" t="s">
        <v>2686</v>
      </c>
      <c r="C601">
        <v>31</v>
      </c>
      <c r="D601" t="s">
        <v>2558</v>
      </c>
      <c r="F601">
        <v>0</v>
      </c>
      <c r="G601">
        <v>0</v>
      </c>
      <c r="H601">
        <v>0</v>
      </c>
      <c r="J601">
        <v>0</v>
      </c>
      <c r="K601">
        <v>0</v>
      </c>
      <c r="L601">
        <v>0</v>
      </c>
      <c r="N601">
        <v>0</v>
      </c>
    </row>
    <row r="602" spans="1:14" x14ac:dyDescent="0.25">
      <c r="A602" t="s">
        <v>2686</v>
      </c>
      <c r="C602">
        <v>32</v>
      </c>
      <c r="D602" t="s">
        <v>2578</v>
      </c>
      <c r="F602">
        <v>5390771</v>
      </c>
      <c r="G602">
        <v>0</v>
      </c>
      <c r="H602">
        <v>5390771</v>
      </c>
      <c r="J602">
        <v>5797753</v>
      </c>
      <c r="K602">
        <v>0</v>
      </c>
      <c r="L602">
        <v>5797753</v>
      </c>
      <c r="N602">
        <v>-406982</v>
      </c>
    </row>
    <row r="603" spans="1:14" x14ac:dyDescent="0.25">
      <c r="A603" t="s">
        <v>2686</v>
      </c>
      <c r="C603">
        <v>33</v>
      </c>
      <c r="D603" t="s">
        <v>2588</v>
      </c>
      <c r="F603">
        <v>0</v>
      </c>
      <c r="G603">
        <v>0</v>
      </c>
      <c r="H603">
        <v>0</v>
      </c>
      <c r="J603">
        <v>0</v>
      </c>
      <c r="K603">
        <v>0</v>
      </c>
      <c r="L603">
        <v>0</v>
      </c>
      <c r="N603">
        <v>0</v>
      </c>
    </row>
    <row r="604" spans="1:14" x14ac:dyDescent="0.25">
      <c r="A604" t="s">
        <v>2686</v>
      </c>
      <c r="C604">
        <v>34</v>
      </c>
      <c r="D604" t="s">
        <v>2674</v>
      </c>
      <c r="F604">
        <v>0</v>
      </c>
      <c r="G604">
        <v>0</v>
      </c>
      <c r="H604">
        <v>0</v>
      </c>
      <c r="J604">
        <v>0</v>
      </c>
      <c r="K604">
        <v>0</v>
      </c>
      <c r="L604">
        <v>0</v>
      </c>
      <c r="N604">
        <v>0</v>
      </c>
    </row>
    <row r="605" spans="1:14" x14ac:dyDescent="0.25">
      <c r="A605" t="s">
        <v>2686</v>
      </c>
      <c r="C605">
        <v>35</v>
      </c>
      <c r="D605" t="s">
        <v>2675</v>
      </c>
      <c r="F605">
        <v>0</v>
      </c>
      <c r="G605">
        <v>0</v>
      </c>
      <c r="H605">
        <v>0</v>
      </c>
      <c r="J605">
        <v>0</v>
      </c>
      <c r="K605">
        <v>0</v>
      </c>
      <c r="L605">
        <v>0</v>
      </c>
      <c r="N605">
        <v>0</v>
      </c>
    </row>
    <row r="606" spans="1:14" x14ac:dyDescent="0.25">
      <c r="A606" t="s">
        <v>2686</v>
      </c>
      <c r="C606">
        <v>36</v>
      </c>
      <c r="D606" t="s">
        <v>2676</v>
      </c>
      <c r="F606">
        <v>0</v>
      </c>
      <c r="G606">
        <v>0</v>
      </c>
      <c r="H606">
        <v>0</v>
      </c>
      <c r="J606">
        <v>0</v>
      </c>
      <c r="K606">
        <v>0</v>
      </c>
      <c r="L606">
        <v>0</v>
      </c>
      <c r="N606">
        <v>0</v>
      </c>
    </row>
    <row r="607" spans="1:14" x14ac:dyDescent="0.25">
      <c r="A607" t="s">
        <v>2686</v>
      </c>
      <c r="C607">
        <v>37</v>
      </c>
      <c r="D607" t="s">
        <v>2566</v>
      </c>
      <c r="F607">
        <v>39774221</v>
      </c>
      <c r="G607">
        <v>0</v>
      </c>
      <c r="H607">
        <v>39774221</v>
      </c>
      <c r="J607">
        <v>39774221</v>
      </c>
      <c r="K607">
        <v>0</v>
      </c>
      <c r="L607">
        <v>39774221</v>
      </c>
      <c r="N607">
        <v>0</v>
      </c>
    </row>
    <row r="608" spans="1:14" x14ac:dyDescent="0.25">
      <c r="A608" t="s">
        <v>2686</v>
      </c>
      <c r="C608">
        <v>38</v>
      </c>
      <c r="D608" t="s">
        <v>2584</v>
      </c>
      <c r="F608">
        <v>0</v>
      </c>
      <c r="G608">
        <v>0</v>
      </c>
      <c r="H608">
        <v>0</v>
      </c>
      <c r="J608">
        <v>0</v>
      </c>
      <c r="K608">
        <v>0</v>
      </c>
      <c r="L608">
        <v>0</v>
      </c>
      <c r="N608">
        <v>0</v>
      </c>
    </row>
    <row r="609" spans="1:14" x14ac:dyDescent="0.25">
      <c r="A609" t="s">
        <v>2686</v>
      </c>
      <c r="C609">
        <v>39</v>
      </c>
      <c r="D609" t="s">
        <v>2677</v>
      </c>
      <c r="F609">
        <v>0</v>
      </c>
      <c r="G609">
        <v>0</v>
      </c>
      <c r="H609">
        <v>0</v>
      </c>
      <c r="J609">
        <v>0</v>
      </c>
      <c r="K609">
        <v>0</v>
      </c>
      <c r="L609">
        <v>0</v>
      </c>
      <c r="N609">
        <v>0</v>
      </c>
    </row>
    <row r="610" spans="1:14" x14ac:dyDescent="0.25">
      <c r="A610" t="s">
        <v>2686</v>
      </c>
      <c r="D610" t="s">
        <v>2678</v>
      </c>
      <c r="F610">
        <v>308984319</v>
      </c>
      <c r="G610">
        <v>0</v>
      </c>
      <c r="H610">
        <v>308984319</v>
      </c>
      <c r="J610">
        <v>269850705</v>
      </c>
      <c r="K610">
        <v>0</v>
      </c>
      <c r="L610">
        <v>269850705</v>
      </c>
      <c r="N610">
        <v>39133614</v>
      </c>
    </row>
    <row r="611" spans="1:14" x14ac:dyDescent="0.25">
      <c r="A611" t="s">
        <v>2686</v>
      </c>
      <c r="C611">
        <v>40</v>
      </c>
      <c r="D611" t="s">
        <v>2587</v>
      </c>
      <c r="F611">
        <v>0</v>
      </c>
      <c r="G611">
        <v>0</v>
      </c>
      <c r="H611">
        <v>0</v>
      </c>
      <c r="J611">
        <v>5811395</v>
      </c>
      <c r="K611">
        <v>0</v>
      </c>
      <c r="L611">
        <v>5811395</v>
      </c>
      <c r="N611">
        <v>-5811395</v>
      </c>
    </row>
    <row r="612" spans="1:14" x14ac:dyDescent="0.25">
      <c r="A612" t="s">
        <v>2686</v>
      </c>
      <c r="C612">
        <v>41</v>
      </c>
      <c r="D612" t="s">
        <v>2572</v>
      </c>
      <c r="F612">
        <v>0</v>
      </c>
      <c r="G612">
        <v>0</v>
      </c>
      <c r="H612">
        <v>0</v>
      </c>
      <c r="J612">
        <v>90404467</v>
      </c>
      <c r="K612">
        <v>0</v>
      </c>
      <c r="L612">
        <v>90404467</v>
      </c>
      <c r="N612">
        <v>-90404467</v>
      </c>
    </row>
    <row r="613" spans="1:14" x14ac:dyDescent="0.25">
      <c r="A613" t="s">
        <v>2686</v>
      </c>
      <c r="C613">
        <v>42</v>
      </c>
      <c r="D613" t="s">
        <v>2575</v>
      </c>
      <c r="F613">
        <v>0</v>
      </c>
      <c r="G613">
        <v>0</v>
      </c>
      <c r="H613">
        <v>0</v>
      </c>
      <c r="J613">
        <v>112863713</v>
      </c>
      <c r="K613">
        <v>0</v>
      </c>
      <c r="L613">
        <v>112863713</v>
      </c>
      <c r="N613">
        <v>-112863713</v>
      </c>
    </row>
    <row r="614" spans="1:14" x14ac:dyDescent="0.25">
      <c r="A614" t="s">
        <v>2686</v>
      </c>
      <c r="C614">
        <v>43</v>
      </c>
      <c r="D614" t="s">
        <v>2564</v>
      </c>
      <c r="F614">
        <v>263417604</v>
      </c>
      <c r="G614">
        <v>0</v>
      </c>
      <c r="H614">
        <v>263417604</v>
      </c>
      <c r="J614">
        <v>3788630</v>
      </c>
      <c r="K614">
        <v>0</v>
      </c>
      <c r="L614">
        <v>3788630</v>
      </c>
      <c r="N614">
        <v>259628974</v>
      </c>
    </row>
    <row r="615" spans="1:14" x14ac:dyDescent="0.25">
      <c r="A615" t="s">
        <v>2686</v>
      </c>
      <c r="C615">
        <v>44</v>
      </c>
      <c r="D615" t="s">
        <v>2571</v>
      </c>
      <c r="F615">
        <v>0</v>
      </c>
      <c r="G615">
        <v>0</v>
      </c>
      <c r="H615">
        <v>0</v>
      </c>
      <c r="J615">
        <v>56408654</v>
      </c>
      <c r="K615">
        <v>0</v>
      </c>
      <c r="L615">
        <v>56408654</v>
      </c>
      <c r="N615">
        <v>-56408654</v>
      </c>
    </row>
    <row r="616" spans="1:14" x14ac:dyDescent="0.25">
      <c r="A616" t="s">
        <v>2686</v>
      </c>
      <c r="C616">
        <v>45</v>
      </c>
      <c r="D616" t="s">
        <v>2573</v>
      </c>
      <c r="F616">
        <v>0</v>
      </c>
      <c r="G616">
        <v>0</v>
      </c>
      <c r="H616">
        <v>0</v>
      </c>
      <c r="J616">
        <v>573846</v>
      </c>
      <c r="K616">
        <v>0</v>
      </c>
      <c r="L616">
        <v>573846</v>
      </c>
      <c r="N616">
        <v>-573846</v>
      </c>
    </row>
    <row r="617" spans="1:14" x14ac:dyDescent="0.25">
      <c r="A617" t="s">
        <v>2686</v>
      </c>
      <c r="C617">
        <v>46</v>
      </c>
      <c r="D617" t="s">
        <v>2583</v>
      </c>
      <c r="F617">
        <v>0</v>
      </c>
      <c r="G617">
        <v>0</v>
      </c>
      <c r="H617">
        <v>0</v>
      </c>
      <c r="J617">
        <v>0</v>
      </c>
      <c r="K617">
        <v>0</v>
      </c>
      <c r="L617">
        <v>0</v>
      </c>
      <c r="N617">
        <v>0</v>
      </c>
    </row>
    <row r="618" spans="1:14" x14ac:dyDescent="0.25">
      <c r="A618" t="s">
        <v>2686</v>
      </c>
      <c r="C618">
        <v>47</v>
      </c>
      <c r="D618" t="s">
        <v>2546</v>
      </c>
      <c r="F618">
        <v>45566715</v>
      </c>
      <c r="G618">
        <v>0</v>
      </c>
      <c r="H618">
        <v>45566715</v>
      </c>
      <c r="J618">
        <v>0</v>
      </c>
      <c r="K618">
        <v>0</v>
      </c>
      <c r="L618">
        <v>0</v>
      </c>
      <c r="N618">
        <v>45566715</v>
      </c>
    </row>
    <row r="619" spans="1:14" x14ac:dyDescent="0.25">
      <c r="A619" t="s">
        <v>2686</v>
      </c>
      <c r="D619" t="s">
        <v>2679</v>
      </c>
      <c r="F619">
        <v>0</v>
      </c>
      <c r="G619">
        <v>0</v>
      </c>
      <c r="H619">
        <v>0</v>
      </c>
      <c r="J619">
        <v>0</v>
      </c>
      <c r="K619">
        <v>0</v>
      </c>
      <c r="L619">
        <v>0</v>
      </c>
      <c r="N619">
        <v>0</v>
      </c>
    </row>
    <row r="620" spans="1:14" x14ac:dyDescent="0.25">
      <c r="A620" t="s">
        <v>2686</v>
      </c>
      <c r="C620">
        <v>48</v>
      </c>
      <c r="D620" t="s">
        <v>2585</v>
      </c>
      <c r="F620">
        <v>0</v>
      </c>
      <c r="G620">
        <v>0</v>
      </c>
      <c r="H620">
        <v>0</v>
      </c>
      <c r="J620">
        <v>0</v>
      </c>
      <c r="K620">
        <v>0</v>
      </c>
      <c r="L620">
        <v>0</v>
      </c>
      <c r="N620">
        <v>0</v>
      </c>
    </row>
    <row r="621" spans="1:14" x14ac:dyDescent="0.25">
      <c r="A621" t="s">
        <v>2686</v>
      </c>
      <c r="C621">
        <v>49</v>
      </c>
      <c r="D621" t="s">
        <v>2680</v>
      </c>
      <c r="F621">
        <v>0</v>
      </c>
      <c r="G621">
        <v>0</v>
      </c>
      <c r="H621">
        <v>0</v>
      </c>
      <c r="J621">
        <v>0</v>
      </c>
      <c r="K621">
        <v>0</v>
      </c>
      <c r="L621">
        <v>0</v>
      </c>
      <c r="N621">
        <v>0</v>
      </c>
    </row>
    <row r="622" spans="1:14" x14ac:dyDescent="0.25">
      <c r="A622" t="s">
        <v>2686</v>
      </c>
      <c r="C622">
        <v>50</v>
      </c>
      <c r="D622" t="s">
        <v>2681</v>
      </c>
      <c r="F622">
        <v>0</v>
      </c>
      <c r="G622">
        <v>0</v>
      </c>
      <c r="H622">
        <v>0</v>
      </c>
      <c r="J622">
        <v>0</v>
      </c>
      <c r="K622">
        <v>0</v>
      </c>
      <c r="L622">
        <v>0</v>
      </c>
      <c r="N622">
        <v>0</v>
      </c>
    </row>
    <row r="623" spans="1:14" x14ac:dyDescent="0.25">
      <c r="A623" t="s">
        <v>2686</v>
      </c>
      <c r="D623" t="s">
        <v>2682</v>
      </c>
      <c r="F623">
        <v>0</v>
      </c>
      <c r="G623">
        <v>0</v>
      </c>
      <c r="H623">
        <v>0</v>
      </c>
      <c r="J623">
        <v>0</v>
      </c>
      <c r="K623">
        <v>0</v>
      </c>
      <c r="L623">
        <v>0</v>
      </c>
      <c r="N623">
        <v>0</v>
      </c>
    </row>
    <row r="624" spans="1:14" x14ac:dyDescent="0.25">
      <c r="A624" t="s">
        <v>2686</v>
      </c>
      <c r="C624">
        <v>51</v>
      </c>
      <c r="D624" t="s">
        <v>2582</v>
      </c>
      <c r="F624">
        <v>0</v>
      </c>
      <c r="G624">
        <v>0</v>
      </c>
      <c r="H624">
        <v>0</v>
      </c>
      <c r="J624">
        <v>0</v>
      </c>
      <c r="K624">
        <v>0</v>
      </c>
      <c r="L624">
        <v>0</v>
      </c>
      <c r="N624">
        <v>0</v>
      </c>
    </row>
    <row r="625" spans="1:14" x14ac:dyDescent="0.25">
      <c r="A625" t="s">
        <v>2686</v>
      </c>
      <c r="C625">
        <v>52</v>
      </c>
      <c r="D625" t="s">
        <v>2681</v>
      </c>
      <c r="F625">
        <v>0</v>
      </c>
      <c r="G625">
        <v>0</v>
      </c>
      <c r="H625">
        <v>0</v>
      </c>
      <c r="J625">
        <v>0</v>
      </c>
      <c r="K625">
        <v>0</v>
      </c>
      <c r="L625">
        <v>0</v>
      </c>
      <c r="N625">
        <v>0</v>
      </c>
    </row>
    <row r="626" spans="1:14" x14ac:dyDescent="0.25">
      <c r="A626" t="s">
        <v>2686</v>
      </c>
      <c r="D626" t="s">
        <v>2683</v>
      </c>
      <c r="F626">
        <v>22099694</v>
      </c>
      <c r="G626">
        <v>0</v>
      </c>
      <c r="H626">
        <v>22099694</v>
      </c>
      <c r="J626">
        <v>22099694</v>
      </c>
      <c r="K626">
        <v>0</v>
      </c>
      <c r="L626">
        <v>22099694</v>
      </c>
      <c r="N626">
        <v>0</v>
      </c>
    </row>
    <row r="627" spans="1:14" x14ac:dyDescent="0.25">
      <c r="A627" t="s">
        <v>2686</v>
      </c>
      <c r="C627">
        <v>53</v>
      </c>
      <c r="D627" t="s">
        <v>2562</v>
      </c>
      <c r="F627">
        <v>22099694</v>
      </c>
      <c r="G627">
        <v>0</v>
      </c>
      <c r="H627">
        <v>22099694</v>
      </c>
      <c r="J627">
        <v>22099694</v>
      </c>
      <c r="K627">
        <v>0</v>
      </c>
      <c r="L627">
        <v>22099694</v>
      </c>
      <c r="N627">
        <v>0</v>
      </c>
    </row>
    <row r="628" spans="1:14" x14ac:dyDescent="0.25">
      <c r="A628" t="s">
        <v>2686</v>
      </c>
      <c r="D628" t="s">
        <v>2684</v>
      </c>
      <c r="F628">
        <v>171008028</v>
      </c>
      <c r="G628">
        <v>0</v>
      </c>
      <c r="H628">
        <v>171008028</v>
      </c>
      <c r="J628">
        <v>171008028</v>
      </c>
      <c r="K628">
        <v>0</v>
      </c>
      <c r="L628">
        <v>171008028</v>
      </c>
      <c r="N628">
        <v>0</v>
      </c>
    </row>
    <row r="629" spans="1:14" x14ac:dyDescent="0.25">
      <c r="A629" t="s">
        <v>2686</v>
      </c>
      <c r="C629">
        <v>54</v>
      </c>
      <c r="D629" t="s">
        <v>2563</v>
      </c>
      <c r="F629">
        <v>171008028</v>
      </c>
      <c r="G629">
        <v>0</v>
      </c>
      <c r="H629">
        <v>171008028</v>
      </c>
      <c r="J629">
        <v>171008028</v>
      </c>
      <c r="K629">
        <v>0</v>
      </c>
      <c r="L629">
        <v>171008028</v>
      </c>
      <c r="N629">
        <v>0</v>
      </c>
    </row>
    <row r="630" spans="1:14" x14ac:dyDescent="0.25">
      <c r="A630" t="s">
        <v>2686</v>
      </c>
      <c r="D630" t="s">
        <v>1509</v>
      </c>
      <c r="F630">
        <v>0</v>
      </c>
      <c r="G630">
        <v>0</v>
      </c>
      <c r="H630">
        <v>0</v>
      </c>
      <c r="I630">
        <v>808920</v>
      </c>
      <c r="J630">
        <v>96210</v>
      </c>
      <c r="K630">
        <v>0</v>
      </c>
      <c r="L630">
        <v>96210</v>
      </c>
      <c r="N630">
        <v>-96210</v>
      </c>
    </row>
    <row r="631" spans="1:14" x14ac:dyDescent="0.25">
      <c r="A631" t="s">
        <v>2686</v>
      </c>
      <c r="C631">
        <v>55</v>
      </c>
      <c r="D631" t="s">
        <v>2555</v>
      </c>
      <c r="G631">
        <v>0</v>
      </c>
      <c r="H631">
        <v>0</v>
      </c>
      <c r="J631">
        <v>96210</v>
      </c>
      <c r="K631">
        <v>0</v>
      </c>
      <c r="L631">
        <v>96210</v>
      </c>
      <c r="N631">
        <v>-96210</v>
      </c>
    </row>
    <row r="632" spans="1:14" x14ac:dyDescent="0.25">
      <c r="A632" t="s">
        <v>2686</v>
      </c>
      <c r="B632" t="s">
        <v>2635</v>
      </c>
      <c r="C632" s="326" t="s">
        <v>2645</v>
      </c>
      <c r="D632" s="326" t="s">
        <v>2646</v>
      </c>
      <c r="E632" s="326"/>
      <c r="F632" s="326" t="s">
        <v>2647</v>
      </c>
      <c r="G632" s="326"/>
      <c r="H632" s="326"/>
      <c r="I632" s="326"/>
      <c r="J632" s="326" t="s">
        <v>2648</v>
      </c>
      <c r="K632" s="326"/>
      <c r="L632" s="326"/>
      <c r="M632" s="326"/>
      <c r="N632" s="326" t="s">
        <v>2649</v>
      </c>
    </row>
    <row r="633" spans="1:14" x14ac:dyDescent="0.25">
      <c r="A633" t="s">
        <v>2686</v>
      </c>
      <c r="C633" s="326"/>
      <c r="D633" s="326"/>
      <c r="E633" s="326"/>
      <c r="F633" s="326" t="s">
        <v>2650</v>
      </c>
      <c r="G633" s="326" t="s">
        <v>2651</v>
      </c>
      <c r="H633" s="326" t="s">
        <v>2652</v>
      </c>
      <c r="I633" s="326"/>
      <c r="J633" s="326" t="s">
        <v>2650</v>
      </c>
      <c r="K633" s="326" t="s">
        <v>2651</v>
      </c>
      <c r="L633" s="326" t="s">
        <v>2652</v>
      </c>
      <c r="M633" s="326"/>
      <c r="N633" s="326"/>
    </row>
    <row r="634" spans="1:14" x14ac:dyDescent="0.25">
      <c r="A634" t="s">
        <v>2686</v>
      </c>
      <c r="C634" s="326" t="s">
        <v>2653</v>
      </c>
      <c r="D634" s="326"/>
      <c r="E634" s="326"/>
      <c r="F634" s="326">
        <v>0</v>
      </c>
      <c r="G634" s="326">
        <v>0</v>
      </c>
      <c r="H634" s="326">
        <v>0</v>
      </c>
      <c r="I634" s="326"/>
      <c r="J634" s="326">
        <v>0</v>
      </c>
      <c r="K634" s="326">
        <v>0</v>
      </c>
      <c r="L634" s="326">
        <v>0</v>
      </c>
      <c r="M634" s="326"/>
      <c r="N634" s="326">
        <v>0</v>
      </c>
    </row>
    <row r="635" spans="1:14" x14ac:dyDescent="0.25">
      <c r="A635" t="s">
        <v>2686</v>
      </c>
      <c r="C635" s="326">
        <v>1</v>
      </c>
      <c r="D635" s="326" t="s">
        <v>2654</v>
      </c>
      <c r="E635" s="326"/>
      <c r="F635" s="326">
        <v>0</v>
      </c>
      <c r="G635" s="326">
        <v>0</v>
      </c>
      <c r="H635" s="326">
        <v>0</v>
      </c>
      <c r="I635" s="326"/>
      <c r="J635" s="326">
        <v>0</v>
      </c>
      <c r="K635" s="326">
        <v>0</v>
      </c>
      <c r="L635" s="326">
        <v>0</v>
      </c>
      <c r="M635" s="326"/>
      <c r="N635" s="326">
        <v>0</v>
      </c>
    </row>
    <row r="636" spans="1:14" x14ac:dyDescent="0.25">
      <c r="A636" t="s">
        <v>2686</v>
      </c>
      <c r="C636" s="326">
        <v>2</v>
      </c>
      <c r="D636" s="326" t="s">
        <v>2655</v>
      </c>
      <c r="E636" s="326"/>
      <c r="F636" s="326">
        <v>0</v>
      </c>
      <c r="G636" s="326">
        <v>0</v>
      </c>
      <c r="H636" s="326">
        <v>0</v>
      </c>
      <c r="I636" s="326"/>
      <c r="J636" s="326">
        <v>0</v>
      </c>
      <c r="K636" s="326">
        <v>0</v>
      </c>
      <c r="L636" s="326">
        <v>0</v>
      </c>
      <c r="M636" s="326"/>
      <c r="N636" s="326">
        <v>0</v>
      </c>
    </row>
    <row r="637" spans="1:14" x14ac:dyDescent="0.25">
      <c r="A637" t="s">
        <v>2686</v>
      </c>
      <c r="C637" s="326" t="s">
        <v>2656</v>
      </c>
      <c r="D637" s="326"/>
      <c r="E637" s="326"/>
      <c r="F637" s="326">
        <v>855828762</v>
      </c>
      <c r="G637" s="326">
        <v>-1769262</v>
      </c>
      <c r="H637" s="326">
        <v>854059500</v>
      </c>
      <c r="I637" s="326"/>
      <c r="J637" s="326">
        <v>970786930</v>
      </c>
      <c r="K637" s="326">
        <v>2064000</v>
      </c>
      <c r="L637" s="326">
        <v>972850930</v>
      </c>
      <c r="M637" s="326"/>
      <c r="N637" s="326">
        <v>-118791430</v>
      </c>
    </row>
    <row r="638" spans="1:14" x14ac:dyDescent="0.25">
      <c r="A638" t="s">
        <v>2686</v>
      </c>
      <c r="C638" s="326"/>
      <c r="D638" s="326" t="s">
        <v>2657</v>
      </c>
      <c r="E638" s="326"/>
      <c r="F638" s="326">
        <v>243670746</v>
      </c>
      <c r="G638" s="326">
        <v>0</v>
      </c>
      <c r="H638" s="326">
        <v>243670746</v>
      </c>
      <c r="I638" s="326"/>
      <c r="J638" s="326">
        <v>243670746</v>
      </c>
      <c r="K638" s="326">
        <v>0</v>
      </c>
      <c r="L638" s="326">
        <v>243670746</v>
      </c>
      <c r="M638" s="326"/>
      <c r="N638" s="326">
        <v>0</v>
      </c>
    </row>
    <row r="639" spans="1:14" x14ac:dyDescent="0.25">
      <c r="A639" t="s">
        <v>2686</v>
      </c>
      <c r="C639" s="326">
        <v>3</v>
      </c>
      <c r="D639" s="326" t="s">
        <v>2574</v>
      </c>
      <c r="E639" s="326"/>
      <c r="F639" s="326">
        <v>243670746</v>
      </c>
      <c r="G639" s="326">
        <v>0</v>
      </c>
      <c r="H639" s="326">
        <v>243670746</v>
      </c>
      <c r="I639" s="326"/>
      <c r="J639" s="326">
        <v>243670746</v>
      </c>
      <c r="K639" s="326">
        <v>0</v>
      </c>
      <c r="L639" s="326">
        <v>243670746</v>
      </c>
      <c r="M639" s="326"/>
      <c r="N639" s="326">
        <v>0</v>
      </c>
    </row>
    <row r="640" spans="1:14" x14ac:dyDescent="0.25">
      <c r="A640" t="s">
        <v>2686</v>
      </c>
      <c r="C640" s="326">
        <v>4</v>
      </c>
      <c r="D640" s="326" t="s">
        <v>2551</v>
      </c>
      <c r="E640" s="326"/>
      <c r="F640" s="326">
        <v>0</v>
      </c>
      <c r="G640" s="326">
        <v>0</v>
      </c>
      <c r="H640" s="326">
        <v>0</v>
      </c>
      <c r="I640" s="326"/>
      <c r="J640" s="326">
        <v>0</v>
      </c>
      <c r="K640" s="326">
        <v>0</v>
      </c>
      <c r="L640" s="326">
        <v>0</v>
      </c>
      <c r="M640" s="326"/>
      <c r="N640" s="326">
        <v>0</v>
      </c>
    </row>
    <row r="641" spans="1:14" x14ac:dyDescent="0.25">
      <c r="A641" t="s">
        <v>2686</v>
      </c>
      <c r="C641" s="326">
        <v>5</v>
      </c>
      <c r="D641" s="326" t="s">
        <v>2565</v>
      </c>
      <c r="E641" s="326"/>
      <c r="F641" s="326">
        <v>0</v>
      </c>
      <c r="G641" s="326">
        <v>0</v>
      </c>
      <c r="H641" s="326">
        <v>0</v>
      </c>
      <c r="I641" s="326"/>
      <c r="J641" s="326">
        <v>0</v>
      </c>
      <c r="K641" s="326">
        <v>0</v>
      </c>
      <c r="L641" s="326">
        <v>0</v>
      </c>
      <c r="M641" s="326"/>
      <c r="N641" s="326">
        <v>0</v>
      </c>
    </row>
    <row r="642" spans="1:14" x14ac:dyDescent="0.25">
      <c r="A642" t="s">
        <v>2686</v>
      </c>
      <c r="C642" s="326">
        <v>6</v>
      </c>
      <c r="D642" s="326" t="s">
        <v>2658</v>
      </c>
      <c r="E642" s="326"/>
      <c r="F642" s="326">
        <v>0</v>
      </c>
      <c r="G642" s="326">
        <v>0</v>
      </c>
      <c r="H642" s="326">
        <v>0</v>
      </c>
      <c r="I642" s="326"/>
      <c r="J642" s="326">
        <v>0</v>
      </c>
      <c r="K642" s="326">
        <v>0</v>
      </c>
      <c r="L642" s="326">
        <v>0</v>
      </c>
      <c r="M642" s="326"/>
      <c r="N642" s="326">
        <v>0</v>
      </c>
    </row>
    <row r="643" spans="1:14" x14ac:dyDescent="0.25">
      <c r="A643" t="s">
        <v>2686</v>
      </c>
      <c r="C643" s="326">
        <v>7</v>
      </c>
      <c r="D643" s="326" t="s">
        <v>2576</v>
      </c>
      <c r="E643" s="326"/>
      <c r="F643" s="326">
        <v>0</v>
      </c>
      <c r="G643" s="326">
        <v>0</v>
      </c>
      <c r="H643" s="326">
        <v>0</v>
      </c>
      <c r="I643" s="326"/>
      <c r="J643" s="326">
        <v>0</v>
      </c>
      <c r="K643" s="326">
        <v>0</v>
      </c>
      <c r="L643" s="326">
        <v>0</v>
      </c>
      <c r="M643" s="326"/>
      <c r="N643" s="326">
        <v>0</v>
      </c>
    </row>
    <row r="644" spans="1:14" x14ac:dyDescent="0.25">
      <c r="A644" t="s">
        <v>2686</v>
      </c>
      <c r="C644" s="326"/>
      <c r="D644" s="326" t="s">
        <v>2659</v>
      </c>
      <c r="E644" s="326"/>
      <c r="F644" s="326">
        <v>0</v>
      </c>
      <c r="G644" s="326">
        <v>0</v>
      </c>
      <c r="H644" s="326">
        <v>0</v>
      </c>
      <c r="I644" s="326"/>
      <c r="J644" s="326">
        <v>0</v>
      </c>
      <c r="K644" s="326">
        <v>0</v>
      </c>
      <c r="L644" s="326">
        <v>0</v>
      </c>
      <c r="M644" s="326"/>
      <c r="N644" s="326">
        <v>0</v>
      </c>
    </row>
    <row r="645" spans="1:14" x14ac:dyDescent="0.25">
      <c r="A645" t="s">
        <v>2686</v>
      </c>
      <c r="C645" s="326">
        <v>8</v>
      </c>
      <c r="D645" s="326" t="s">
        <v>2660</v>
      </c>
      <c r="E645" s="326"/>
      <c r="F645" s="326">
        <v>0</v>
      </c>
      <c r="G645" s="326">
        <v>0</v>
      </c>
      <c r="H645" s="326">
        <v>0</v>
      </c>
      <c r="I645" s="326"/>
      <c r="J645" s="326">
        <v>0</v>
      </c>
      <c r="K645" s="326">
        <v>0</v>
      </c>
      <c r="L645" s="326">
        <v>0</v>
      </c>
      <c r="M645" s="326"/>
      <c r="N645" s="326">
        <v>0</v>
      </c>
    </row>
    <row r="646" spans="1:14" x14ac:dyDescent="0.25">
      <c r="A646" t="s">
        <v>2686</v>
      </c>
      <c r="C646" s="326">
        <v>9</v>
      </c>
      <c r="D646" s="326" t="s">
        <v>2548</v>
      </c>
      <c r="E646" s="326"/>
      <c r="F646" s="326">
        <v>0</v>
      </c>
      <c r="G646" s="326">
        <v>0</v>
      </c>
      <c r="H646" s="326">
        <v>0</v>
      </c>
      <c r="I646" s="326"/>
      <c r="J646" s="326">
        <v>0</v>
      </c>
      <c r="K646" s="326">
        <v>0</v>
      </c>
      <c r="L646" s="326">
        <v>0</v>
      </c>
      <c r="M646" s="326"/>
      <c r="N646" s="326">
        <v>0</v>
      </c>
    </row>
    <row r="647" spans="1:14" x14ac:dyDescent="0.25">
      <c r="A647" t="s">
        <v>2686</v>
      </c>
      <c r="C647" s="326">
        <v>10</v>
      </c>
      <c r="D647" s="326" t="s">
        <v>2550</v>
      </c>
      <c r="E647" s="326"/>
      <c r="F647" s="326">
        <v>0</v>
      </c>
      <c r="G647" s="326">
        <v>0</v>
      </c>
      <c r="H647" s="326">
        <v>0</v>
      </c>
      <c r="I647" s="326"/>
      <c r="J647" s="326">
        <v>0</v>
      </c>
      <c r="K647" s="326">
        <v>0</v>
      </c>
      <c r="L647" s="326">
        <v>0</v>
      </c>
      <c r="M647" s="326"/>
      <c r="N647" s="326">
        <v>0</v>
      </c>
    </row>
    <row r="648" spans="1:14" x14ac:dyDescent="0.25">
      <c r="A648" t="s">
        <v>2686</v>
      </c>
      <c r="C648" s="326">
        <v>11</v>
      </c>
      <c r="D648" s="326" t="s">
        <v>2581</v>
      </c>
      <c r="E648" s="326"/>
      <c r="F648" s="326">
        <v>0</v>
      </c>
      <c r="G648" s="326">
        <v>0</v>
      </c>
      <c r="H648" s="326">
        <v>0</v>
      </c>
      <c r="I648" s="326"/>
      <c r="J648" s="326">
        <v>0</v>
      </c>
      <c r="K648" s="326">
        <v>0</v>
      </c>
      <c r="L648" s="326">
        <v>0</v>
      </c>
      <c r="M648" s="326"/>
      <c r="N648" s="326">
        <v>0</v>
      </c>
    </row>
    <row r="649" spans="1:14" x14ac:dyDescent="0.25">
      <c r="A649" t="s">
        <v>2686</v>
      </c>
      <c r="C649" s="326">
        <v>12</v>
      </c>
      <c r="D649" s="326" t="s">
        <v>2569</v>
      </c>
      <c r="E649" s="326"/>
      <c r="F649" s="326">
        <v>0</v>
      </c>
      <c r="G649" s="326">
        <v>0</v>
      </c>
      <c r="H649" s="326">
        <v>0</v>
      </c>
      <c r="I649" s="326"/>
      <c r="J649" s="326">
        <v>0</v>
      </c>
      <c r="K649" s="326">
        <v>0</v>
      </c>
      <c r="L649" s="326">
        <v>0</v>
      </c>
      <c r="M649" s="326"/>
      <c r="N649" s="326">
        <v>0</v>
      </c>
    </row>
    <row r="650" spans="1:14" x14ac:dyDescent="0.25">
      <c r="A650" t="s">
        <v>2686</v>
      </c>
      <c r="C650" s="326">
        <v>13</v>
      </c>
      <c r="D650" s="326" t="s">
        <v>2661</v>
      </c>
      <c r="E650" s="326"/>
      <c r="F650" s="326">
        <v>0</v>
      </c>
      <c r="G650" s="326">
        <v>0</v>
      </c>
      <c r="H650" s="326">
        <v>0</v>
      </c>
      <c r="I650" s="326"/>
      <c r="J650" s="326">
        <v>0</v>
      </c>
      <c r="K650" s="326">
        <v>0</v>
      </c>
      <c r="L650" s="326">
        <v>0</v>
      </c>
      <c r="M650" s="326"/>
      <c r="N650" s="326">
        <v>0</v>
      </c>
    </row>
    <row r="651" spans="1:14" x14ac:dyDescent="0.25">
      <c r="A651" t="s">
        <v>2686</v>
      </c>
      <c r="C651" s="326">
        <v>14</v>
      </c>
      <c r="D651" s="326" t="s">
        <v>2662</v>
      </c>
      <c r="E651" s="326"/>
      <c r="F651" s="326">
        <v>0</v>
      </c>
      <c r="G651" s="326">
        <v>0</v>
      </c>
      <c r="H651" s="326">
        <v>0</v>
      </c>
      <c r="I651" s="326"/>
      <c r="J651" s="326">
        <v>0</v>
      </c>
      <c r="K651" s="326">
        <v>0</v>
      </c>
      <c r="L651" s="326">
        <v>0</v>
      </c>
      <c r="M651" s="326"/>
      <c r="N651" s="326">
        <v>0</v>
      </c>
    </row>
    <row r="652" spans="1:14" x14ac:dyDescent="0.25">
      <c r="A652" t="s">
        <v>2686</v>
      </c>
      <c r="C652" s="326">
        <v>15</v>
      </c>
      <c r="D652" s="326" t="s">
        <v>2663</v>
      </c>
      <c r="E652" s="326"/>
      <c r="F652" s="326">
        <v>0</v>
      </c>
      <c r="G652" s="326">
        <v>0</v>
      </c>
      <c r="H652" s="326">
        <v>0</v>
      </c>
      <c r="I652" s="326"/>
      <c r="J652" s="326">
        <v>0</v>
      </c>
      <c r="K652" s="326">
        <v>0</v>
      </c>
      <c r="L652" s="326">
        <v>0</v>
      </c>
      <c r="M652" s="326"/>
      <c r="N652" s="326">
        <v>0</v>
      </c>
    </row>
    <row r="653" spans="1:14" x14ac:dyDescent="0.25">
      <c r="A653" t="s">
        <v>2686</v>
      </c>
      <c r="C653" s="326"/>
      <c r="D653" s="326" t="s">
        <v>2664</v>
      </c>
      <c r="E653" s="326"/>
      <c r="F653" s="326">
        <v>0</v>
      </c>
      <c r="G653" s="326">
        <v>0</v>
      </c>
      <c r="H653" s="326">
        <v>0</v>
      </c>
      <c r="I653" s="326"/>
      <c r="J653" s="326">
        <v>0</v>
      </c>
      <c r="K653" s="326">
        <v>0</v>
      </c>
      <c r="L653" s="326">
        <v>0</v>
      </c>
      <c r="M653" s="326"/>
      <c r="N653" s="326">
        <v>0</v>
      </c>
    </row>
    <row r="654" spans="1:14" x14ac:dyDescent="0.25">
      <c r="A654" t="s">
        <v>2686</v>
      </c>
      <c r="C654" s="326">
        <v>16</v>
      </c>
      <c r="D654" s="326" t="s">
        <v>2581</v>
      </c>
      <c r="E654" s="326"/>
      <c r="F654" s="326">
        <v>0</v>
      </c>
      <c r="G654" s="326">
        <v>0</v>
      </c>
      <c r="H654" s="326">
        <v>0</v>
      </c>
      <c r="I654" s="326"/>
      <c r="J654" s="326">
        <v>0</v>
      </c>
      <c r="K654" s="326">
        <v>0</v>
      </c>
      <c r="L654" s="326">
        <v>0</v>
      </c>
      <c r="M654" s="326"/>
      <c r="N654" s="326">
        <v>0</v>
      </c>
    </row>
    <row r="655" spans="1:14" x14ac:dyDescent="0.25">
      <c r="A655" t="s">
        <v>2686</v>
      </c>
      <c r="C655" s="326">
        <v>17</v>
      </c>
      <c r="D655" s="326" t="s">
        <v>2570</v>
      </c>
      <c r="E655" s="326"/>
      <c r="F655" s="326">
        <v>0</v>
      </c>
      <c r="G655" s="326">
        <v>0</v>
      </c>
      <c r="H655" s="326">
        <v>0</v>
      </c>
      <c r="I655" s="326"/>
      <c r="J655" s="326">
        <v>0</v>
      </c>
      <c r="K655" s="326">
        <v>0</v>
      </c>
      <c r="L655" s="326">
        <v>0</v>
      </c>
      <c r="M655" s="326"/>
      <c r="N655" s="326">
        <v>0</v>
      </c>
    </row>
    <row r="656" spans="1:14" x14ac:dyDescent="0.25">
      <c r="A656" t="s">
        <v>2686</v>
      </c>
      <c r="C656" s="326">
        <v>18</v>
      </c>
      <c r="D656" s="326" t="s">
        <v>2665</v>
      </c>
      <c r="E656" s="326"/>
      <c r="F656" s="326">
        <v>0</v>
      </c>
      <c r="G656" s="326">
        <v>0</v>
      </c>
      <c r="H656" s="326">
        <v>0</v>
      </c>
      <c r="I656" s="326"/>
      <c r="J656" s="326">
        <v>0</v>
      </c>
      <c r="K656" s="326">
        <v>0</v>
      </c>
      <c r="L656" s="326">
        <v>0</v>
      </c>
      <c r="M656" s="326"/>
      <c r="N656" s="326">
        <v>0</v>
      </c>
    </row>
    <row r="657" spans="1:14" x14ac:dyDescent="0.25">
      <c r="A657" t="s">
        <v>2686</v>
      </c>
      <c r="C657" s="326">
        <v>19</v>
      </c>
      <c r="D657" s="326" t="s">
        <v>2666</v>
      </c>
      <c r="E657" s="326"/>
      <c r="F657" s="326">
        <v>0</v>
      </c>
      <c r="G657" s="326">
        <v>0</v>
      </c>
      <c r="H657" s="326">
        <v>0</v>
      </c>
      <c r="I657" s="326"/>
      <c r="J657" s="326">
        <v>0</v>
      </c>
      <c r="K657" s="326">
        <v>0</v>
      </c>
      <c r="L657" s="326">
        <v>0</v>
      </c>
      <c r="M657" s="326"/>
      <c r="N657" s="326">
        <v>0</v>
      </c>
    </row>
    <row r="658" spans="1:14" x14ac:dyDescent="0.25">
      <c r="A658" t="s">
        <v>2686</v>
      </c>
      <c r="C658" s="326">
        <v>20</v>
      </c>
      <c r="D658" s="326" t="s">
        <v>2667</v>
      </c>
      <c r="E658" s="326"/>
      <c r="F658" s="326">
        <v>0</v>
      </c>
      <c r="G658" s="326">
        <v>0</v>
      </c>
      <c r="H658" s="326">
        <v>0</v>
      </c>
      <c r="I658" s="326"/>
      <c r="J658" s="326">
        <v>0</v>
      </c>
      <c r="K658" s="326">
        <v>0</v>
      </c>
      <c r="L658" s="326">
        <v>0</v>
      </c>
      <c r="M658" s="326"/>
      <c r="N658" s="326">
        <v>0</v>
      </c>
    </row>
    <row r="659" spans="1:14" x14ac:dyDescent="0.25">
      <c r="A659" t="s">
        <v>2686</v>
      </c>
      <c r="C659" s="326">
        <v>21</v>
      </c>
      <c r="D659" s="326" t="s">
        <v>2668</v>
      </c>
      <c r="E659" s="326"/>
      <c r="F659" s="326">
        <v>0</v>
      </c>
      <c r="G659" s="326">
        <v>0</v>
      </c>
      <c r="H659" s="326">
        <v>0</v>
      </c>
      <c r="I659" s="326"/>
      <c r="J659" s="326">
        <v>0</v>
      </c>
      <c r="K659" s="326">
        <v>0</v>
      </c>
      <c r="L659" s="326">
        <v>0</v>
      </c>
      <c r="M659" s="326"/>
      <c r="N659" s="326">
        <v>0</v>
      </c>
    </row>
    <row r="660" spans="1:14" x14ac:dyDescent="0.25">
      <c r="A660" t="s">
        <v>2686</v>
      </c>
      <c r="C660" s="326">
        <v>22</v>
      </c>
      <c r="D660" s="326" t="s">
        <v>2669</v>
      </c>
      <c r="E660" s="326"/>
      <c r="F660" s="326">
        <v>0</v>
      </c>
      <c r="G660" s="326">
        <v>0</v>
      </c>
      <c r="H660" s="326">
        <v>0</v>
      </c>
      <c r="I660" s="326"/>
      <c r="J660" s="326">
        <v>0</v>
      </c>
      <c r="K660" s="326">
        <v>0</v>
      </c>
      <c r="L660" s="326">
        <v>0</v>
      </c>
      <c r="M660" s="326"/>
      <c r="N660" s="326">
        <v>0</v>
      </c>
    </row>
    <row r="661" spans="1:14" x14ac:dyDescent="0.25">
      <c r="A661" t="s">
        <v>2686</v>
      </c>
      <c r="C661" s="326">
        <v>23</v>
      </c>
      <c r="D661" s="326" t="s">
        <v>2670</v>
      </c>
      <c r="E661" s="326"/>
      <c r="F661" s="326">
        <v>0</v>
      </c>
      <c r="G661" s="326">
        <v>0</v>
      </c>
      <c r="H661" s="326">
        <v>0</v>
      </c>
      <c r="I661" s="326"/>
      <c r="J661" s="326">
        <v>0</v>
      </c>
      <c r="K661" s="326">
        <v>0</v>
      </c>
      <c r="L661" s="326">
        <v>0</v>
      </c>
      <c r="M661" s="326"/>
      <c r="N661" s="326">
        <v>0</v>
      </c>
    </row>
    <row r="662" spans="1:14" x14ac:dyDescent="0.25">
      <c r="A662" t="s">
        <v>2686</v>
      </c>
      <c r="C662" s="326">
        <v>24</v>
      </c>
      <c r="D662" s="326" t="s">
        <v>2556</v>
      </c>
      <c r="E662" s="326"/>
      <c r="F662" s="326">
        <v>0</v>
      </c>
      <c r="G662" s="326">
        <v>0</v>
      </c>
      <c r="H662" s="326">
        <v>0</v>
      </c>
      <c r="I662" s="326"/>
      <c r="J662" s="326">
        <v>0</v>
      </c>
      <c r="K662" s="326">
        <v>0</v>
      </c>
      <c r="L662" s="326">
        <v>0</v>
      </c>
      <c r="M662" s="326"/>
      <c r="N662" s="326">
        <v>0</v>
      </c>
    </row>
    <row r="663" spans="1:14" x14ac:dyDescent="0.25">
      <c r="A663" t="s">
        <v>2686</v>
      </c>
      <c r="C663" s="326">
        <v>25</v>
      </c>
      <c r="D663" s="326" t="s">
        <v>2557</v>
      </c>
      <c r="E663" s="326"/>
      <c r="F663" s="326">
        <v>0</v>
      </c>
      <c r="G663" s="326">
        <v>0</v>
      </c>
      <c r="H663" s="326">
        <v>0</v>
      </c>
      <c r="I663" s="326"/>
      <c r="J663" s="326">
        <v>0</v>
      </c>
      <c r="K663" s="326">
        <v>0</v>
      </c>
      <c r="L663" s="326">
        <v>0</v>
      </c>
      <c r="M663" s="326"/>
      <c r="N663" s="326">
        <v>0</v>
      </c>
    </row>
    <row r="664" spans="1:14" x14ac:dyDescent="0.25">
      <c r="A664" t="s">
        <v>2686</v>
      </c>
      <c r="C664" s="326"/>
      <c r="D664" s="326" t="s">
        <v>2671</v>
      </c>
      <c r="E664" s="326"/>
      <c r="F664" s="326">
        <v>508322956</v>
      </c>
      <c r="G664" s="326">
        <v>-3636582</v>
      </c>
      <c r="H664" s="326">
        <v>504686374</v>
      </c>
      <c r="I664" s="326"/>
      <c r="J664" s="326">
        <v>504686374</v>
      </c>
      <c r="K664" s="326">
        <v>0</v>
      </c>
      <c r="L664" s="326">
        <v>504686374</v>
      </c>
      <c r="M664" s="326"/>
      <c r="N664" s="326">
        <v>0</v>
      </c>
    </row>
    <row r="665" spans="1:14" x14ac:dyDescent="0.25">
      <c r="A665" t="s">
        <v>2686</v>
      </c>
      <c r="C665" s="326">
        <v>26</v>
      </c>
      <c r="D665" s="326" t="s">
        <v>2589</v>
      </c>
      <c r="E665" s="326"/>
      <c r="F665" s="326">
        <v>0</v>
      </c>
      <c r="G665" s="326">
        <v>0</v>
      </c>
      <c r="H665" s="326">
        <v>0</v>
      </c>
      <c r="I665" s="326"/>
      <c r="J665" s="326">
        <v>0</v>
      </c>
      <c r="K665" s="326">
        <v>0</v>
      </c>
      <c r="L665" s="326">
        <v>0</v>
      </c>
      <c r="M665" s="326"/>
      <c r="N665" s="326">
        <v>0</v>
      </c>
    </row>
    <row r="666" spans="1:14" x14ac:dyDescent="0.25">
      <c r="A666" t="s">
        <v>2686</v>
      </c>
      <c r="C666" s="326">
        <v>27</v>
      </c>
      <c r="D666" s="326" t="s">
        <v>2580</v>
      </c>
      <c r="E666" s="326"/>
      <c r="F666" s="326">
        <v>340637493</v>
      </c>
      <c r="G666" s="326">
        <v>-3636582</v>
      </c>
      <c r="H666" s="326">
        <v>337000911</v>
      </c>
      <c r="I666" s="326"/>
      <c r="J666" s="326">
        <v>337000911</v>
      </c>
      <c r="K666" s="326">
        <v>0</v>
      </c>
      <c r="L666" s="326">
        <v>337000911</v>
      </c>
      <c r="M666" s="326"/>
      <c r="N666" s="326">
        <v>0</v>
      </c>
    </row>
    <row r="667" spans="1:14" x14ac:dyDescent="0.25">
      <c r="A667" t="s">
        <v>2686</v>
      </c>
      <c r="C667" s="326">
        <v>28</v>
      </c>
      <c r="D667" s="326" t="s">
        <v>2577</v>
      </c>
      <c r="E667" s="326"/>
      <c r="F667" s="326">
        <v>0</v>
      </c>
      <c r="G667" s="326">
        <v>0</v>
      </c>
      <c r="H667" s="326">
        <v>0</v>
      </c>
      <c r="I667" s="326"/>
      <c r="J667" s="326">
        <v>0</v>
      </c>
      <c r="K667" s="326">
        <v>0</v>
      </c>
      <c r="L667" s="326">
        <v>0</v>
      </c>
      <c r="M667" s="326"/>
      <c r="N667" s="326">
        <v>0</v>
      </c>
    </row>
    <row r="668" spans="1:14" x14ac:dyDescent="0.25">
      <c r="A668" t="s">
        <v>2686</v>
      </c>
      <c r="C668" s="326" t="s">
        <v>2672</v>
      </c>
      <c r="D668" s="326" t="s">
        <v>2567</v>
      </c>
      <c r="E668" s="326"/>
      <c r="F668" s="326">
        <v>0</v>
      </c>
      <c r="G668" s="326">
        <v>0</v>
      </c>
      <c r="H668" s="326">
        <v>0</v>
      </c>
      <c r="I668" s="326"/>
      <c r="J668" s="326">
        <v>0</v>
      </c>
      <c r="K668" s="326">
        <v>0</v>
      </c>
      <c r="L668" s="326">
        <v>0</v>
      </c>
      <c r="M668" s="326"/>
      <c r="N668" s="326">
        <v>0</v>
      </c>
    </row>
    <row r="669" spans="1:14" x14ac:dyDescent="0.25">
      <c r="A669" t="s">
        <v>2686</v>
      </c>
      <c r="C669" s="326" t="s">
        <v>2673</v>
      </c>
      <c r="D669" s="326" t="s">
        <v>2568</v>
      </c>
      <c r="E669" s="326"/>
      <c r="F669" s="326">
        <v>0</v>
      </c>
      <c r="G669" s="326">
        <v>0</v>
      </c>
      <c r="H669" s="326">
        <v>0</v>
      </c>
      <c r="I669" s="326"/>
      <c r="J669" s="326">
        <v>0</v>
      </c>
      <c r="K669" s="326">
        <v>0</v>
      </c>
      <c r="L669" s="326">
        <v>0</v>
      </c>
      <c r="M669" s="326"/>
      <c r="N669" s="326">
        <v>0</v>
      </c>
    </row>
    <row r="670" spans="1:14" x14ac:dyDescent="0.25">
      <c r="A670" t="s">
        <v>2686</v>
      </c>
      <c r="C670" s="326">
        <v>30</v>
      </c>
      <c r="D670" s="326" t="s">
        <v>2579</v>
      </c>
      <c r="E670" s="326"/>
      <c r="F670" s="326">
        <v>126048707</v>
      </c>
      <c r="G670" s="326">
        <v>0</v>
      </c>
      <c r="H670" s="326">
        <v>126048707</v>
      </c>
      <c r="I670" s="326"/>
      <c r="J670" s="326">
        <v>126048707</v>
      </c>
      <c r="K670" s="326">
        <v>0</v>
      </c>
      <c r="L670" s="326">
        <v>126048707</v>
      </c>
      <c r="M670" s="326"/>
      <c r="N670" s="326">
        <v>0</v>
      </c>
    </row>
    <row r="671" spans="1:14" x14ac:dyDescent="0.25">
      <c r="A671" t="s">
        <v>2686</v>
      </c>
      <c r="C671" s="326">
        <v>31</v>
      </c>
      <c r="D671" s="326" t="s">
        <v>2558</v>
      </c>
      <c r="E671" s="326"/>
      <c r="F671" s="326">
        <v>0</v>
      </c>
      <c r="G671" s="326">
        <v>0</v>
      </c>
      <c r="H671" s="326">
        <v>0</v>
      </c>
      <c r="I671" s="326"/>
      <c r="J671" s="326">
        <v>0</v>
      </c>
      <c r="K671" s="326">
        <v>0</v>
      </c>
      <c r="L671" s="326">
        <v>0</v>
      </c>
      <c r="M671" s="326"/>
      <c r="N671" s="326">
        <v>0</v>
      </c>
    </row>
    <row r="672" spans="1:14" x14ac:dyDescent="0.25">
      <c r="A672" t="s">
        <v>2686</v>
      </c>
      <c r="C672" s="326">
        <v>32</v>
      </c>
      <c r="D672" s="326" t="s">
        <v>2578</v>
      </c>
      <c r="E672" s="326"/>
      <c r="F672" s="326">
        <v>3278173</v>
      </c>
      <c r="G672" s="326">
        <v>0</v>
      </c>
      <c r="H672" s="326">
        <v>3278173</v>
      </c>
      <c r="I672" s="326"/>
      <c r="J672" s="326">
        <v>3278173</v>
      </c>
      <c r="K672" s="326">
        <v>0</v>
      </c>
      <c r="L672" s="326">
        <v>3278173</v>
      </c>
      <c r="M672" s="326"/>
      <c r="N672" s="326">
        <v>0</v>
      </c>
    </row>
    <row r="673" spans="1:14" x14ac:dyDescent="0.25">
      <c r="A673" t="s">
        <v>2686</v>
      </c>
      <c r="C673" s="326">
        <v>33</v>
      </c>
      <c r="D673" s="326" t="s">
        <v>2588</v>
      </c>
      <c r="E673" s="326"/>
      <c r="F673" s="326">
        <v>0</v>
      </c>
      <c r="G673" s="326">
        <v>0</v>
      </c>
      <c r="H673" s="326">
        <v>0</v>
      </c>
      <c r="I673" s="326"/>
      <c r="J673" s="326">
        <v>0</v>
      </c>
      <c r="K673" s="326">
        <v>0</v>
      </c>
      <c r="L673" s="326">
        <v>0</v>
      </c>
      <c r="M673" s="326"/>
      <c r="N673" s="326">
        <v>0</v>
      </c>
    </row>
    <row r="674" spans="1:14" x14ac:dyDescent="0.25">
      <c r="A674" t="s">
        <v>2686</v>
      </c>
      <c r="C674" s="326">
        <v>34</v>
      </c>
      <c r="D674" s="326" t="s">
        <v>2674</v>
      </c>
      <c r="E674" s="326"/>
      <c r="F674" s="326">
        <v>0</v>
      </c>
      <c r="G674" s="326">
        <v>0</v>
      </c>
      <c r="H674" s="326">
        <v>0</v>
      </c>
      <c r="I674" s="326"/>
      <c r="J674" s="326">
        <v>0</v>
      </c>
      <c r="K674" s="326">
        <v>0</v>
      </c>
      <c r="L674" s="326">
        <v>0</v>
      </c>
      <c r="M674" s="326"/>
      <c r="N674" s="326">
        <v>0</v>
      </c>
    </row>
    <row r="675" spans="1:14" x14ac:dyDescent="0.25">
      <c r="A675" t="s">
        <v>2686</v>
      </c>
      <c r="C675" s="326">
        <v>35</v>
      </c>
      <c r="D675" s="326" t="s">
        <v>2675</v>
      </c>
      <c r="E675" s="326"/>
      <c r="F675" s="326">
        <v>0</v>
      </c>
      <c r="G675" s="326">
        <v>0</v>
      </c>
      <c r="H675" s="326">
        <v>0</v>
      </c>
      <c r="I675" s="326"/>
      <c r="J675" s="326">
        <v>0</v>
      </c>
      <c r="K675" s="326">
        <v>0</v>
      </c>
      <c r="L675" s="326">
        <v>0</v>
      </c>
      <c r="M675" s="326"/>
      <c r="N675" s="326">
        <v>0</v>
      </c>
    </row>
    <row r="676" spans="1:14" x14ac:dyDescent="0.25">
      <c r="A676" t="s">
        <v>2686</v>
      </c>
      <c r="C676" s="326">
        <v>36</v>
      </c>
      <c r="D676" s="326" t="s">
        <v>2676</v>
      </c>
      <c r="E676" s="326"/>
      <c r="F676" s="326">
        <v>0</v>
      </c>
      <c r="G676" s="326">
        <v>0</v>
      </c>
      <c r="H676" s="326">
        <v>0</v>
      </c>
      <c r="I676" s="326"/>
      <c r="J676" s="326">
        <v>0</v>
      </c>
      <c r="K676" s="326">
        <v>0</v>
      </c>
      <c r="L676" s="326">
        <v>0</v>
      </c>
      <c r="M676" s="326"/>
      <c r="N676" s="326">
        <v>0</v>
      </c>
    </row>
    <row r="677" spans="1:14" x14ac:dyDescent="0.25">
      <c r="A677" t="s">
        <v>2686</v>
      </c>
      <c r="C677" s="326">
        <v>37</v>
      </c>
      <c r="D677" s="326" t="s">
        <v>2566</v>
      </c>
      <c r="E677" s="326"/>
      <c r="F677" s="326">
        <v>38358583</v>
      </c>
      <c r="G677" s="326">
        <v>0</v>
      </c>
      <c r="H677" s="326">
        <v>38358583</v>
      </c>
      <c r="I677" s="326"/>
      <c r="J677" s="326">
        <v>38358583</v>
      </c>
      <c r="K677" s="326">
        <v>0</v>
      </c>
      <c r="L677" s="326">
        <v>38358583</v>
      </c>
      <c r="M677" s="326"/>
      <c r="N677" s="326">
        <v>0</v>
      </c>
    </row>
    <row r="678" spans="1:14" x14ac:dyDescent="0.25">
      <c r="A678" t="s">
        <v>2686</v>
      </c>
      <c r="C678" s="326">
        <v>38</v>
      </c>
      <c r="D678" s="326" t="s">
        <v>2584</v>
      </c>
      <c r="E678" s="326"/>
      <c r="F678" s="326">
        <v>0</v>
      </c>
      <c r="G678" s="326">
        <v>0</v>
      </c>
      <c r="H678" s="326">
        <v>0</v>
      </c>
      <c r="I678" s="326"/>
      <c r="J678" s="326">
        <v>0</v>
      </c>
      <c r="K678" s="326">
        <v>0</v>
      </c>
      <c r="L678" s="326">
        <v>0</v>
      </c>
      <c r="M678" s="326"/>
      <c r="N678" s="326">
        <v>0</v>
      </c>
    </row>
    <row r="679" spans="1:14" x14ac:dyDescent="0.25">
      <c r="A679" t="s">
        <v>2686</v>
      </c>
      <c r="C679" s="326">
        <v>39</v>
      </c>
      <c r="D679" s="326" t="s">
        <v>2677</v>
      </c>
      <c r="E679" s="326"/>
      <c r="F679" s="326">
        <v>0</v>
      </c>
      <c r="G679" s="326">
        <v>0</v>
      </c>
      <c r="H679" s="326">
        <v>0</v>
      </c>
      <c r="I679" s="326"/>
      <c r="J679" s="326">
        <v>0</v>
      </c>
      <c r="K679" s="326">
        <v>0</v>
      </c>
      <c r="L679" s="326">
        <v>0</v>
      </c>
      <c r="M679" s="326"/>
      <c r="N679" s="326">
        <v>0</v>
      </c>
    </row>
    <row r="680" spans="1:14" x14ac:dyDescent="0.25">
      <c r="A680" t="s">
        <v>2686</v>
      </c>
      <c r="C680" s="326"/>
      <c r="D680" s="326" t="s">
        <v>2678</v>
      </c>
      <c r="E680" s="326"/>
      <c r="F680" s="326">
        <v>0</v>
      </c>
      <c r="G680" s="326">
        <v>0</v>
      </c>
      <c r="H680" s="326">
        <v>0</v>
      </c>
      <c r="I680" s="326"/>
      <c r="J680" s="326">
        <v>118782929</v>
      </c>
      <c r="K680" s="326">
        <v>0</v>
      </c>
      <c r="L680" s="326">
        <v>118782929</v>
      </c>
      <c r="M680" s="326"/>
      <c r="N680" s="326">
        <v>-118782929</v>
      </c>
    </row>
    <row r="681" spans="1:14" x14ac:dyDescent="0.25">
      <c r="A681" t="s">
        <v>2686</v>
      </c>
      <c r="C681" s="326">
        <v>40</v>
      </c>
      <c r="D681" s="326" t="s">
        <v>2587</v>
      </c>
      <c r="E681" s="326"/>
      <c r="F681" s="326">
        <v>0</v>
      </c>
      <c r="G681" s="326">
        <v>0</v>
      </c>
      <c r="H681" s="326">
        <v>0</v>
      </c>
      <c r="I681" s="326"/>
      <c r="J681" s="326">
        <v>1111473</v>
      </c>
      <c r="K681" s="326">
        <v>0</v>
      </c>
      <c r="L681" s="326">
        <v>1111473</v>
      </c>
      <c r="M681" s="326"/>
      <c r="N681" s="326">
        <v>-1111473</v>
      </c>
    </row>
    <row r="682" spans="1:14" x14ac:dyDescent="0.25">
      <c r="A682" t="s">
        <v>2686</v>
      </c>
      <c r="C682" s="326">
        <v>41</v>
      </c>
      <c r="D682" s="326" t="s">
        <v>2572</v>
      </c>
      <c r="E682" s="326"/>
      <c r="F682" s="326">
        <v>0</v>
      </c>
      <c r="G682" s="326">
        <v>0</v>
      </c>
      <c r="H682" s="326">
        <v>0</v>
      </c>
      <c r="I682" s="326"/>
      <c r="J682" s="326">
        <v>40714818</v>
      </c>
      <c r="K682" s="326">
        <v>0</v>
      </c>
      <c r="L682" s="326">
        <v>40714818</v>
      </c>
      <c r="M682" s="326"/>
      <c r="N682" s="326">
        <v>-40714818</v>
      </c>
    </row>
    <row r="683" spans="1:14" x14ac:dyDescent="0.25">
      <c r="A683" t="s">
        <v>2686</v>
      </c>
      <c r="C683" s="326">
        <v>42</v>
      </c>
      <c r="D683" s="326" t="s">
        <v>2575</v>
      </c>
      <c r="E683" s="326"/>
      <c r="F683" s="326">
        <v>0</v>
      </c>
      <c r="G683" s="326">
        <v>0</v>
      </c>
      <c r="H683" s="326">
        <v>0</v>
      </c>
      <c r="I683" s="326"/>
      <c r="J683" s="326">
        <v>50893525</v>
      </c>
      <c r="K683" s="326">
        <v>0</v>
      </c>
      <c r="L683" s="326">
        <v>50893525</v>
      </c>
      <c r="M683" s="326"/>
      <c r="N683" s="326">
        <v>-50893525</v>
      </c>
    </row>
    <row r="684" spans="1:14" x14ac:dyDescent="0.25">
      <c r="A684" t="s">
        <v>2686</v>
      </c>
      <c r="C684" s="326">
        <v>43</v>
      </c>
      <c r="D684" s="326" t="s">
        <v>2564</v>
      </c>
      <c r="E684" s="326"/>
      <c r="F684" s="326">
        <v>0</v>
      </c>
      <c r="G684" s="326">
        <v>0</v>
      </c>
      <c r="H684" s="326">
        <v>0</v>
      </c>
      <c r="I684" s="326"/>
      <c r="J684" s="326">
        <v>561162</v>
      </c>
      <c r="K684" s="326">
        <v>0</v>
      </c>
      <c r="L684" s="326">
        <v>561162</v>
      </c>
      <c r="M684" s="326"/>
      <c r="N684" s="326">
        <v>-561162</v>
      </c>
    </row>
    <row r="685" spans="1:14" x14ac:dyDescent="0.25">
      <c r="A685" t="s">
        <v>2686</v>
      </c>
      <c r="C685" s="326">
        <v>44</v>
      </c>
      <c r="D685" s="326" t="s">
        <v>2571</v>
      </c>
      <c r="E685" s="326"/>
      <c r="F685" s="326">
        <v>0</v>
      </c>
      <c r="G685" s="326">
        <v>0</v>
      </c>
      <c r="H685" s="326">
        <v>0</v>
      </c>
      <c r="I685" s="326"/>
      <c r="J685" s="326">
        <v>25446760</v>
      </c>
      <c r="K685" s="326">
        <v>0</v>
      </c>
      <c r="L685" s="326">
        <v>25446760</v>
      </c>
      <c r="M685" s="326"/>
      <c r="N685" s="326">
        <v>-25446760</v>
      </c>
    </row>
    <row r="686" spans="1:14" x14ac:dyDescent="0.25">
      <c r="A686" t="s">
        <v>2686</v>
      </c>
      <c r="C686" s="326">
        <v>45</v>
      </c>
      <c r="D686" s="326" t="s">
        <v>2573</v>
      </c>
      <c r="E686" s="326"/>
      <c r="F686" s="326">
        <v>0</v>
      </c>
      <c r="G686" s="326">
        <v>0</v>
      </c>
      <c r="H686" s="326">
        <v>0</v>
      </c>
      <c r="I686" s="326"/>
      <c r="J686" s="326">
        <v>55191</v>
      </c>
      <c r="K686" s="326">
        <v>0</v>
      </c>
      <c r="L686" s="326">
        <v>55191</v>
      </c>
      <c r="M686" s="326"/>
      <c r="N686" s="326">
        <v>-55191</v>
      </c>
    </row>
    <row r="687" spans="1:14" x14ac:dyDescent="0.25">
      <c r="A687" t="s">
        <v>2686</v>
      </c>
      <c r="C687" s="326">
        <v>46</v>
      </c>
      <c r="D687" s="326" t="s">
        <v>2583</v>
      </c>
      <c r="E687" s="326"/>
      <c r="F687" s="326">
        <v>0</v>
      </c>
      <c r="G687" s="326">
        <v>0</v>
      </c>
      <c r="H687" s="326">
        <v>0</v>
      </c>
      <c r="I687" s="326"/>
      <c r="J687" s="326">
        <v>0</v>
      </c>
      <c r="K687" s="326">
        <v>0</v>
      </c>
      <c r="L687" s="326">
        <v>0</v>
      </c>
      <c r="M687" s="326"/>
      <c r="N687" s="326">
        <v>0</v>
      </c>
    </row>
    <row r="688" spans="1:14" x14ac:dyDescent="0.25">
      <c r="A688" t="s">
        <v>2686</v>
      </c>
      <c r="C688" s="326">
        <v>47</v>
      </c>
      <c r="D688" s="326" t="s">
        <v>2546</v>
      </c>
      <c r="E688" s="326"/>
      <c r="F688" s="326">
        <v>0</v>
      </c>
      <c r="G688" s="326">
        <v>0</v>
      </c>
      <c r="H688" s="326">
        <v>0</v>
      </c>
      <c r="I688" s="326"/>
      <c r="J688" s="326">
        <v>0</v>
      </c>
      <c r="K688" s="326">
        <v>0</v>
      </c>
      <c r="L688" s="326">
        <v>0</v>
      </c>
      <c r="M688" s="326"/>
      <c r="N688" s="326">
        <v>0</v>
      </c>
    </row>
    <row r="689" spans="1:14" x14ac:dyDescent="0.25">
      <c r="A689" t="s">
        <v>2686</v>
      </c>
      <c r="C689" s="326"/>
      <c r="D689" s="326" t="s">
        <v>2679</v>
      </c>
      <c r="E689" s="326"/>
      <c r="F689" s="326">
        <v>4128000</v>
      </c>
      <c r="G689" s="326">
        <v>0</v>
      </c>
      <c r="H689" s="326">
        <v>4128000</v>
      </c>
      <c r="I689" s="326"/>
      <c r="J689" s="326">
        <v>2064000</v>
      </c>
      <c r="K689" s="326">
        <v>2064000</v>
      </c>
      <c r="L689" s="326">
        <v>4128000</v>
      </c>
      <c r="M689" s="326"/>
      <c r="N689" s="326">
        <v>0</v>
      </c>
    </row>
    <row r="690" spans="1:14" x14ac:dyDescent="0.25">
      <c r="A690" t="s">
        <v>2686</v>
      </c>
      <c r="C690" s="326">
        <v>48</v>
      </c>
      <c r="D690" s="326" t="s">
        <v>2585</v>
      </c>
      <c r="E690" s="326"/>
      <c r="F690" s="326">
        <v>4128000</v>
      </c>
      <c r="G690" s="326">
        <v>0</v>
      </c>
      <c r="H690" s="326">
        <v>4128000</v>
      </c>
      <c r="I690" s="326"/>
      <c r="J690" s="326">
        <v>2064000</v>
      </c>
      <c r="K690" s="326">
        <v>2064000</v>
      </c>
      <c r="L690" s="326">
        <v>4128000</v>
      </c>
      <c r="M690" s="326"/>
      <c r="N690" s="326">
        <v>0</v>
      </c>
    </row>
    <row r="691" spans="1:14" x14ac:dyDescent="0.25">
      <c r="A691" t="s">
        <v>2686</v>
      </c>
      <c r="C691" s="326">
        <v>49</v>
      </c>
      <c r="D691" s="326" t="s">
        <v>2680</v>
      </c>
      <c r="E691" s="326"/>
      <c r="F691" s="326">
        <v>0</v>
      </c>
      <c r="G691" s="326">
        <v>0</v>
      </c>
      <c r="H691" s="326">
        <v>0</v>
      </c>
      <c r="I691" s="326"/>
      <c r="J691" s="326">
        <v>0</v>
      </c>
      <c r="K691" s="326">
        <v>0</v>
      </c>
      <c r="L691" s="326">
        <v>0</v>
      </c>
      <c r="M691" s="326"/>
      <c r="N691" s="326">
        <v>0</v>
      </c>
    </row>
    <row r="692" spans="1:14" x14ac:dyDescent="0.25">
      <c r="A692" t="s">
        <v>2686</v>
      </c>
      <c r="C692" s="326">
        <v>50</v>
      </c>
      <c r="D692" s="326" t="s">
        <v>2681</v>
      </c>
      <c r="E692" s="326"/>
      <c r="F692" s="326">
        <v>0</v>
      </c>
      <c r="G692" s="326">
        <v>0</v>
      </c>
      <c r="H692" s="326">
        <v>0</v>
      </c>
      <c r="I692" s="326"/>
      <c r="J692" s="326">
        <v>0</v>
      </c>
      <c r="K692" s="326">
        <v>0</v>
      </c>
      <c r="L692" s="326">
        <v>0</v>
      </c>
      <c r="M692" s="326"/>
      <c r="N692" s="326">
        <v>0</v>
      </c>
    </row>
    <row r="693" spans="1:14" x14ac:dyDescent="0.25">
      <c r="A693" t="s">
        <v>2686</v>
      </c>
      <c r="C693" s="326"/>
      <c r="D693" s="326" t="s">
        <v>2682</v>
      </c>
      <c r="E693" s="326"/>
      <c r="F693" s="326">
        <v>0</v>
      </c>
      <c r="G693" s="326">
        <v>0</v>
      </c>
      <c r="H693" s="326">
        <v>0</v>
      </c>
      <c r="I693" s="326"/>
      <c r="J693" s="326">
        <v>0</v>
      </c>
      <c r="K693" s="326">
        <v>0</v>
      </c>
      <c r="L693" s="326">
        <v>0</v>
      </c>
      <c r="M693" s="326"/>
      <c r="N693" s="326">
        <v>0</v>
      </c>
    </row>
    <row r="694" spans="1:14" x14ac:dyDescent="0.25">
      <c r="A694" t="s">
        <v>2686</v>
      </c>
      <c r="C694" s="326">
        <v>51</v>
      </c>
      <c r="D694" s="326" t="s">
        <v>2582</v>
      </c>
      <c r="E694" s="326"/>
      <c r="F694" s="326">
        <v>0</v>
      </c>
      <c r="G694" s="326">
        <v>0</v>
      </c>
      <c r="H694" s="326">
        <v>0</v>
      </c>
      <c r="I694" s="326"/>
      <c r="J694" s="326">
        <v>0</v>
      </c>
      <c r="K694" s="326">
        <v>0</v>
      </c>
      <c r="L694" s="326">
        <v>0</v>
      </c>
      <c r="M694" s="326"/>
      <c r="N694" s="326">
        <v>0</v>
      </c>
    </row>
    <row r="695" spans="1:14" x14ac:dyDescent="0.25">
      <c r="A695" t="s">
        <v>2686</v>
      </c>
      <c r="C695" s="326">
        <v>52</v>
      </c>
      <c r="D695" s="326" t="s">
        <v>2681</v>
      </c>
      <c r="E695" s="326"/>
      <c r="F695" s="326">
        <v>0</v>
      </c>
      <c r="G695" s="326">
        <v>0</v>
      </c>
      <c r="H695" s="326">
        <v>0</v>
      </c>
      <c r="I695" s="326"/>
      <c r="J695" s="326">
        <v>0</v>
      </c>
      <c r="K695" s="326">
        <v>0</v>
      </c>
      <c r="L695" s="326">
        <v>0</v>
      </c>
      <c r="M695" s="326"/>
      <c r="N695" s="326">
        <v>0</v>
      </c>
    </row>
    <row r="696" spans="1:14" x14ac:dyDescent="0.25">
      <c r="A696" t="s">
        <v>2686</v>
      </c>
      <c r="C696" s="326"/>
      <c r="D696" s="326" t="s">
        <v>2683</v>
      </c>
      <c r="E696" s="326"/>
      <c r="F696" s="326">
        <v>19683221</v>
      </c>
      <c r="G696" s="326">
        <v>1867320</v>
      </c>
      <c r="H696" s="326">
        <v>21550541</v>
      </c>
      <c r="I696" s="326"/>
      <c r="J696" s="326">
        <v>21559042</v>
      </c>
      <c r="K696" s="326">
        <v>0</v>
      </c>
      <c r="L696" s="326">
        <v>21559042</v>
      </c>
      <c r="M696" s="326"/>
      <c r="N696" s="326">
        <v>-8501</v>
      </c>
    </row>
    <row r="697" spans="1:14" x14ac:dyDescent="0.25">
      <c r="A697" t="s">
        <v>2686</v>
      </c>
      <c r="C697" s="326">
        <v>53</v>
      </c>
      <c r="D697" s="326" t="s">
        <v>2562</v>
      </c>
      <c r="E697" s="326"/>
      <c r="F697" s="326">
        <v>19683221</v>
      </c>
      <c r="G697" s="326">
        <v>1867320</v>
      </c>
      <c r="H697" s="326">
        <v>21550541</v>
      </c>
      <c r="I697" s="326"/>
      <c r="J697" s="326">
        <v>21559042</v>
      </c>
      <c r="K697" s="326">
        <v>0</v>
      </c>
      <c r="L697" s="326">
        <v>21559042</v>
      </c>
      <c r="M697" s="326"/>
      <c r="N697" s="326">
        <v>-8501</v>
      </c>
    </row>
    <row r="698" spans="1:14" x14ac:dyDescent="0.25">
      <c r="A698" t="s">
        <v>2686</v>
      </c>
      <c r="C698" s="326"/>
      <c r="D698" s="326" t="s">
        <v>2684</v>
      </c>
      <c r="E698" s="326"/>
      <c r="F698" s="326">
        <v>80023839</v>
      </c>
      <c r="G698" s="326">
        <v>0</v>
      </c>
      <c r="H698" s="326">
        <v>80023839</v>
      </c>
      <c r="I698" s="326"/>
      <c r="J698" s="326">
        <v>80023839</v>
      </c>
      <c r="K698" s="326">
        <v>0</v>
      </c>
      <c r="L698" s="326">
        <v>80023839</v>
      </c>
      <c r="M698" s="326"/>
      <c r="N698" s="326">
        <v>0</v>
      </c>
    </row>
    <row r="699" spans="1:14" x14ac:dyDescent="0.25">
      <c r="A699" t="s">
        <v>2686</v>
      </c>
      <c r="C699" s="326">
        <v>54</v>
      </c>
      <c r="D699" s="326" t="s">
        <v>2563</v>
      </c>
      <c r="E699" s="326"/>
      <c r="F699" s="326">
        <v>80023839</v>
      </c>
      <c r="G699" s="326">
        <v>0</v>
      </c>
      <c r="H699" s="326">
        <v>80023839</v>
      </c>
      <c r="I699" s="326"/>
      <c r="J699" s="326">
        <v>80023839</v>
      </c>
      <c r="K699" s="326">
        <v>0</v>
      </c>
      <c r="L699" s="326">
        <v>80023839</v>
      </c>
      <c r="M699" s="326"/>
      <c r="N699" s="326">
        <v>0</v>
      </c>
    </row>
    <row r="700" spans="1:14" x14ac:dyDescent="0.25">
      <c r="A700" t="s">
        <v>2686</v>
      </c>
      <c r="C700" s="326"/>
      <c r="D700" s="326" t="s">
        <v>1509</v>
      </c>
      <c r="E700" s="326"/>
      <c r="F700" s="326">
        <v>0</v>
      </c>
      <c r="G700" s="326">
        <v>0</v>
      </c>
      <c r="H700" s="326">
        <v>0</v>
      </c>
      <c r="I700" s="326">
        <v>808920</v>
      </c>
      <c r="J700" s="326">
        <v>0</v>
      </c>
      <c r="K700" s="326">
        <v>0</v>
      </c>
      <c r="L700" s="326">
        <v>0</v>
      </c>
      <c r="M700" s="326"/>
      <c r="N700" s="326">
        <v>0</v>
      </c>
    </row>
    <row r="701" spans="1:14" x14ac:dyDescent="0.25">
      <c r="A701" t="s">
        <v>2686</v>
      </c>
      <c r="C701" s="326">
        <v>55</v>
      </c>
      <c r="D701" s="326" t="s">
        <v>2555</v>
      </c>
      <c r="E701" s="326"/>
      <c r="F701" s="326"/>
      <c r="G701" s="326">
        <v>0</v>
      </c>
      <c r="H701" s="326">
        <v>0</v>
      </c>
      <c r="I701" s="326"/>
      <c r="J701" s="326"/>
      <c r="K701" s="326">
        <v>0</v>
      </c>
      <c r="L701" s="326">
        <v>0</v>
      </c>
      <c r="M701" s="326"/>
      <c r="N701" s="326">
        <v>0</v>
      </c>
    </row>
    <row r="702" spans="1:14" x14ac:dyDescent="0.25">
      <c r="A702" t="s">
        <v>2686</v>
      </c>
      <c r="B702" t="s">
        <v>2636</v>
      </c>
      <c r="C702" t="s">
        <v>2645</v>
      </c>
      <c r="D702" t="s">
        <v>2646</v>
      </c>
      <c r="F702" t="s">
        <v>2647</v>
      </c>
      <c r="J702" t="s">
        <v>2648</v>
      </c>
      <c r="N702" t="s">
        <v>2649</v>
      </c>
    </row>
    <row r="703" spans="1:14" x14ac:dyDescent="0.25">
      <c r="A703" t="s">
        <v>2686</v>
      </c>
      <c r="F703" t="s">
        <v>2650</v>
      </c>
      <c r="G703" t="s">
        <v>2651</v>
      </c>
      <c r="H703" t="s">
        <v>2652</v>
      </c>
      <c r="J703" t="s">
        <v>2650</v>
      </c>
      <c r="K703" t="s">
        <v>2651</v>
      </c>
      <c r="L703" t="s">
        <v>2652</v>
      </c>
    </row>
    <row r="704" spans="1:14" x14ac:dyDescent="0.25">
      <c r="A704" t="s">
        <v>2686</v>
      </c>
      <c r="C704" t="s">
        <v>2653</v>
      </c>
      <c r="F704">
        <v>0</v>
      </c>
      <c r="G704">
        <v>0</v>
      </c>
      <c r="H704">
        <v>0</v>
      </c>
      <c r="J704">
        <v>0</v>
      </c>
      <c r="K704">
        <v>0</v>
      </c>
      <c r="L704">
        <v>0</v>
      </c>
      <c r="N704">
        <v>0</v>
      </c>
    </row>
    <row r="705" spans="1:14" x14ac:dyDescent="0.25">
      <c r="A705" t="s">
        <v>2686</v>
      </c>
      <c r="C705">
        <v>1</v>
      </c>
      <c r="D705" t="s">
        <v>2654</v>
      </c>
      <c r="F705">
        <v>0</v>
      </c>
      <c r="G705">
        <v>0</v>
      </c>
      <c r="H705">
        <v>0</v>
      </c>
      <c r="J705">
        <v>0</v>
      </c>
      <c r="K705">
        <v>0</v>
      </c>
      <c r="L705">
        <v>0</v>
      </c>
      <c r="N705">
        <v>0</v>
      </c>
    </row>
    <row r="706" spans="1:14" x14ac:dyDescent="0.25">
      <c r="A706" t="s">
        <v>2686</v>
      </c>
      <c r="C706">
        <v>2</v>
      </c>
      <c r="D706" t="s">
        <v>2655</v>
      </c>
      <c r="F706">
        <v>0</v>
      </c>
      <c r="G706">
        <v>0</v>
      </c>
      <c r="H706">
        <v>0</v>
      </c>
      <c r="J706">
        <v>0</v>
      </c>
      <c r="K706">
        <v>0</v>
      </c>
      <c r="L706">
        <v>0</v>
      </c>
      <c r="N706">
        <v>0</v>
      </c>
    </row>
    <row r="707" spans="1:14" x14ac:dyDescent="0.25">
      <c r="A707" t="s">
        <v>2686</v>
      </c>
      <c r="C707" t="s">
        <v>2656</v>
      </c>
      <c r="F707">
        <v>390838068</v>
      </c>
      <c r="G707">
        <v>1723057</v>
      </c>
      <c r="H707">
        <v>392561125</v>
      </c>
      <c r="J707">
        <v>350716965</v>
      </c>
      <c r="K707">
        <v>44201648</v>
      </c>
      <c r="L707">
        <v>394918613</v>
      </c>
      <c r="N707">
        <v>-2357488</v>
      </c>
    </row>
    <row r="708" spans="1:14" x14ac:dyDescent="0.25">
      <c r="A708" t="s">
        <v>2686</v>
      </c>
      <c r="D708" t="s">
        <v>2657</v>
      </c>
      <c r="F708">
        <v>21931648</v>
      </c>
      <c r="G708">
        <v>0</v>
      </c>
      <c r="H708">
        <v>21931648</v>
      </c>
      <c r="J708">
        <v>0</v>
      </c>
      <c r="K708">
        <v>21536648</v>
      </c>
      <c r="L708">
        <v>21536648</v>
      </c>
      <c r="N708">
        <v>395000</v>
      </c>
    </row>
    <row r="709" spans="1:14" x14ac:dyDescent="0.25">
      <c r="A709" t="s">
        <v>2686</v>
      </c>
      <c r="C709">
        <v>3</v>
      </c>
      <c r="D709" t="s">
        <v>2574</v>
      </c>
      <c r="F709">
        <v>0</v>
      </c>
      <c r="G709">
        <v>0</v>
      </c>
      <c r="H709">
        <v>0</v>
      </c>
      <c r="J709">
        <v>0</v>
      </c>
      <c r="K709">
        <v>0</v>
      </c>
      <c r="L709">
        <v>0</v>
      </c>
      <c r="N709">
        <v>0</v>
      </c>
    </row>
    <row r="710" spans="1:14" x14ac:dyDescent="0.25">
      <c r="A710" t="s">
        <v>2686</v>
      </c>
      <c r="C710">
        <v>4</v>
      </c>
      <c r="D710" t="s">
        <v>2551</v>
      </c>
      <c r="F710">
        <v>21536648</v>
      </c>
      <c r="G710">
        <v>0</v>
      </c>
      <c r="H710">
        <v>21536648</v>
      </c>
      <c r="J710">
        <v>0</v>
      </c>
      <c r="K710">
        <v>21536648</v>
      </c>
      <c r="L710">
        <v>21536648</v>
      </c>
      <c r="N710">
        <v>0</v>
      </c>
    </row>
    <row r="711" spans="1:14" x14ac:dyDescent="0.25">
      <c r="A711" t="s">
        <v>2686</v>
      </c>
      <c r="C711">
        <v>5</v>
      </c>
      <c r="D711" t="s">
        <v>2565</v>
      </c>
      <c r="F711">
        <v>0</v>
      </c>
      <c r="G711">
        <v>0</v>
      </c>
      <c r="H711">
        <v>0</v>
      </c>
      <c r="J711">
        <v>0</v>
      </c>
      <c r="K711">
        <v>0</v>
      </c>
      <c r="L711">
        <v>0</v>
      </c>
      <c r="N711">
        <v>0</v>
      </c>
    </row>
    <row r="712" spans="1:14" x14ac:dyDescent="0.25">
      <c r="A712" t="s">
        <v>2686</v>
      </c>
      <c r="C712">
        <v>6</v>
      </c>
      <c r="D712" t="s">
        <v>2658</v>
      </c>
      <c r="F712">
        <v>0</v>
      </c>
      <c r="G712">
        <v>0</v>
      </c>
      <c r="H712">
        <v>0</v>
      </c>
      <c r="J712">
        <v>0</v>
      </c>
      <c r="K712">
        <v>0</v>
      </c>
      <c r="L712">
        <v>0</v>
      </c>
      <c r="N712">
        <v>0</v>
      </c>
    </row>
    <row r="713" spans="1:14" x14ac:dyDescent="0.25">
      <c r="A713" t="s">
        <v>2686</v>
      </c>
      <c r="C713">
        <v>7</v>
      </c>
      <c r="D713" t="s">
        <v>2576</v>
      </c>
      <c r="F713">
        <v>395000</v>
      </c>
      <c r="G713">
        <v>0</v>
      </c>
      <c r="H713">
        <v>395000</v>
      </c>
      <c r="J713">
        <v>0</v>
      </c>
      <c r="K713">
        <v>0</v>
      </c>
      <c r="L713">
        <v>0</v>
      </c>
      <c r="N713">
        <v>395000</v>
      </c>
    </row>
    <row r="714" spans="1:14" x14ac:dyDescent="0.25">
      <c r="A714" t="s">
        <v>2686</v>
      </c>
      <c r="D714" t="s">
        <v>2659</v>
      </c>
      <c r="F714">
        <v>0</v>
      </c>
      <c r="G714">
        <v>0</v>
      </c>
      <c r="H714">
        <v>0</v>
      </c>
      <c r="J714">
        <v>0</v>
      </c>
      <c r="K714">
        <v>0</v>
      </c>
      <c r="L714">
        <v>0</v>
      </c>
      <c r="N714">
        <v>0</v>
      </c>
    </row>
    <row r="715" spans="1:14" x14ac:dyDescent="0.25">
      <c r="A715" t="s">
        <v>2686</v>
      </c>
      <c r="C715">
        <v>8</v>
      </c>
      <c r="D715" t="s">
        <v>2660</v>
      </c>
      <c r="F715">
        <v>0</v>
      </c>
      <c r="G715">
        <v>0</v>
      </c>
      <c r="H715">
        <v>0</v>
      </c>
      <c r="J715">
        <v>0</v>
      </c>
      <c r="K715">
        <v>0</v>
      </c>
      <c r="L715">
        <v>0</v>
      </c>
      <c r="N715">
        <v>0</v>
      </c>
    </row>
    <row r="716" spans="1:14" x14ac:dyDescent="0.25">
      <c r="A716" t="s">
        <v>2686</v>
      </c>
      <c r="C716">
        <v>9</v>
      </c>
      <c r="D716" t="s">
        <v>2548</v>
      </c>
      <c r="F716">
        <v>0</v>
      </c>
      <c r="G716">
        <v>0</v>
      </c>
      <c r="H716">
        <v>0</v>
      </c>
      <c r="J716">
        <v>0</v>
      </c>
      <c r="K716">
        <v>0</v>
      </c>
      <c r="L716">
        <v>0</v>
      </c>
      <c r="N716">
        <v>0</v>
      </c>
    </row>
    <row r="717" spans="1:14" x14ac:dyDescent="0.25">
      <c r="A717" t="s">
        <v>2686</v>
      </c>
      <c r="C717">
        <v>10</v>
      </c>
      <c r="D717" t="s">
        <v>2550</v>
      </c>
      <c r="F717">
        <v>0</v>
      </c>
      <c r="G717">
        <v>0</v>
      </c>
      <c r="H717">
        <v>0</v>
      </c>
      <c r="J717">
        <v>0</v>
      </c>
      <c r="K717">
        <v>0</v>
      </c>
      <c r="L717">
        <v>0</v>
      </c>
      <c r="N717">
        <v>0</v>
      </c>
    </row>
    <row r="718" spans="1:14" x14ac:dyDescent="0.25">
      <c r="A718" t="s">
        <v>2686</v>
      </c>
      <c r="C718">
        <v>11</v>
      </c>
      <c r="D718" t="s">
        <v>2581</v>
      </c>
      <c r="F718">
        <v>0</v>
      </c>
      <c r="G718">
        <v>0</v>
      </c>
      <c r="H718">
        <v>0</v>
      </c>
      <c r="J718">
        <v>0</v>
      </c>
      <c r="K718">
        <v>0</v>
      </c>
      <c r="L718">
        <v>0</v>
      </c>
      <c r="N718">
        <v>0</v>
      </c>
    </row>
    <row r="719" spans="1:14" x14ac:dyDescent="0.25">
      <c r="A719" t="s">
        <v>2686</v>
      </c>
      <c r="C719">
        <v>12</v>
      </c>
      <c r="D719" t="s">
        <v>2569</v>
      </c>
      <c r="F719">
        <v>0</v>
      </c>
      <c r="G719">
        <v>0</v>
      </c>
      <c r="H719">
        <v>0</v>
      </c>
      <c r="J719">
        <v>0</v>
      </c>
      <c r="K719">
        <v>0</v>
      </c>
      <c r="L719">
        <v>0</v>
      </c>
      <c r="N719">
        <v>0</v>
      </c>
    </row>
    <row r="720" spans="1:14" x14ac:dyDescent="0.25">
      <c r="A720" t="s">
        <v>2686</v>
      </c>
      <c r="C720">
        <v>13</v>
      </c>
      <c r="D720" t="s">
        <v>2661</v>
      </c>
      <c r="F720">
        <v>0</v>
      </c>
      <c r="G720">
        <v>0</v>
      </c>
      <c r="H720">
        <v>0</v>
      </c>
      <c r="J720">
        <v>0</v>
      </c>
      <c r="K720">
        <v>0</v>
      </c>
      <c r="L720">
        <v>0</v>
      </c>
      <c r="N720">
        <v>0</v>
      </c>
    </row>
    <row r="721" spans="1:14" x14ac:dyDescent="0.25">
      <c r="A721" t="s">
        <v>2686</v>
      </c>
      <c r="C721">
        <v>14</v>
      </c>
      <c r="D721" t="s">
        <v>2662</v>
      </c>
      <c r="F721">
        <v>0</v>
      </c>
      <c r="G721">
        <v>0</v>
      </c>
      <c r="H721">
        <v>0</v>
      </c>
      <c r="J721">
        <v>0</v>
      </c>
      <c r="K721">
        <v>0</v>
      </c>
      <c r="L721">
        <v>0</v>
      </c>
      <c r="N721">
        <v>0</v>
      </c>
    </row>
    <row r="722" spans="1:14" x14ac:dyDescent="0.25">
      <c r="A722" t="s">
        <v>2686</v>
      </c>
      <c r="C722">
        <v>15</v>
      </c>
      <c r="D722" t="s">
        <v>2663</v>
      </c>
      <c r="F722">
        <v>0</v>
      </c>
      <c r="G722">
        <v>0</v>
      </c>
      <c r="H722">
        <v>0</v>
      </c>
      <c r="J722">
        <v>0</v>
      </c>
      <c r="K722">
        <v>0</v>
      </c>
      <c r="L722">
        <v>0</v>
      </c>
      <c r="N722">
        <v>0</v>
      </c>
    </row>
    <row r="723" spans="1:14" x14ac:dyDescent="0.25">
      <c r="A723" t="s">
        <v>2686</v>
      </c>
      <c r="D723" t="s">
        <v>2664</v>
      </c>
      <c r="F723">
        <v>0</v>
      </c>
      <c r="G723">
        <v>0</v>
      </c>
      <c r="H723">
        <v>0</v>
      </c>
      <c r="J723">
        <v>0</v>
      </c>
      <c r="K723">
        <v>0</v>
      </c>
      <c r="L723">
        <v>0</v>
      </c>
      <c r="N723">
        <v>0</v>
      </c>
    </row>
    <row r="724" spans="1:14" x14ac:dyDescent="0.25">
      <c r="A724" t="s">
        <v>2686</v>
      </c>
      <c r="C724">
        <v>16</v>
      </c>
      <c r="D724" t="s">
        <v>2581</v>
      </c>
      <c r="F724">
        <v>0</v>
      </c>
      <c r="G724">
        <v>0</v>
      </c>
      <c r="H724">
        <v>0</v>
      </c>
      <c r="J724">
        <v>0</v>
      </c>
      <c r="K724">
        <v>0</v>
      </c>
      <c r="L724">
        <v>0</v>
      </c>
      <c r="N724">
        <v>0</v>
      </c>
    </row>
    <row r="725" spans="1:14" x14ac:dyDescent="0.25">
      <c r="A725" t="s">
        <v>2686</v>
      </c>
      <c r="C725">
        <v>17</v>
      </c>
      <c r="D725" t="s">
        <v>2570</v>
      </c>
      <c r="F725">
        <v>0</v>
      </c>
      <c r="G725">
        <v>0</v>
      </c>
      <c r="H725">
        <v>0</v>
      </c>
      <c r="J725">
        <v>0</v>
      </c>
      <c r="K725">
        <v>0</v>
      </c>
      <c r="L725">
        <v>0</v>
      </c>
      <c r="N725">
        <v>0</v>
      </c>
    </row>
    <row r="726" spans="1:14" x14ac:dyDescent="0.25">
      <c r="A726" t="s">
        <v>2686</v>
      </c>
      <c r="C726">
        <v>18</v>
      </c>
      <c r="D726" t="s">
        <v>2665</v>
      </c>
      <c r="F726">
        <v>0</v>
      </c>
      <c r="G726">
        <v>0</v>
      </c>
      <c r="H726">
        <v>0</v>
      </c>
      <c r="J726">
        <v>0</v>
      </c>
      <c r="K726">
        <v>0</v>
      </c>
      <c r="L726">
        <v>0</v>
      </c>
      <c r="N726">
        <v>0</v>
      </c>
    </row>
    <row r="727" spans="1:14" x14ac:dyDescent="0.25">
      <c r="A727" t="s">
        <v>2686</v>
      </c>
      <c r="C727">
        <v>19</v>
      </c>
      <c r="D727" t="s">
        <v>2666</v>
      </c>
      <c r="F727">
        <v>0</v>
      </c>
      <c r="G727">
        <v>0</v>
      </c>
      <c r="H727">
        <v>0</v>
      </c>
      <c r="J727">
        <v>0</v>
      </c>
      <c r="K727">
        <v>0</v>
      </c>
      <c r="L727">
        <v>0</v>
      </c>
      <c r="N727">
        <v>0</v>
      </c>
    </row>
    <row r="728" spans="1:14" x14ac:dyDescent="0.25">
      <c r="A728" t="s">
        <v>2686</v>
      </c>
      <c r="C728">
        <v>20</v>
      </c>
      <c r="D728" t="s">
        <v>2667</v>
      </c>
      <c r="F728">
        <v>0</v>
      </c>
      <c r="G728">
        <v>0</v>
      </c>
      <c r="H728">
        <v>0</v>
      </c>
      <c r="J728">
        <v>0</v>
      </c>
      <c r="K728">
        <v>0</v>
      </c>
      <c r="L728">
        <v>0</v>
      </c>
      <c r="N728">
        <v>0</v>
      </c>
    </row>
    <row r="729" spans="1:14" x14ac:dyDescent="0.25">
      <c r="A729" t="s">
        <v>2686</v>
      </c>
      <c r="C729">
        <v>21</v>
      </c>
      <c r="D729" t="s">
        <v>2668</v>
      </c>
      <c r="F729">
        <v>0</v>
      </c>
      <c r="G729">
        <v>0</v>
      </c>
      <c r="H729">
        <v>0</v>
      </c>
      <c r="J729">
        <v>0</v>
      </c>
      <c r="K729">
        <v>0</v>
      </c>
      <c r="L729">
        <v>0</v>
      </c>
      <c r="N729">
        <v>0</v>
      </c>
    </row>
    <row r="730" spans="1:14" x14ac:dyDescent="0.25">
      <c r="A730" t="s">
        <v>2686</v>
      </c>
      <c r="C730">
        <v>22</v>
      </c>
      <c r="D730" t="s">
        <v>2669</v>
      </c>
      <c r="F730">
        <v>0</v>
      </c>
      <c r="G730">
        <v>0</v>
      </c>
      <c r="H730">
        <v>0</v>
      </c>
      <c r="J730">
        <v>0</v>
      </c>
      <c r="K730">
        <v>0</v>
      </c>
      <c r="L730">
        <v>0</v>
      </c>
      <c r="N730">
        <v>0</v>
      </c>
    </row>
    <row r="731" spans="1:14" x14ac:dyDescent="0.25">
      <c r="A731" t="s">
        <v>2686</v>
      </c>
      <c r="C731">
        <v>23</v>
      </c>
      <c r="D731" t="s">
        <v>2670</v>
      </c>
      <c r="F731">
        <v>0</v>
      </c>
      <c r="G731">
        <v>0</v>
      </c>
      <c r="H731">
        <v>0</v>
      </c>
      <c r="J731">
        <v>0</v>
      </c>
      <c r="K731">
        <v>0</v>
      </c>
      <c r="L731">
        <v>0</v>
      </c>
      <c r="N731">
        <v>0</v>
      </c>
    </row>
    <row r="732" spans="1:14" x14ac:dyDescent="0.25">
      <c r="A732" t="s">
        <v>2686</v>
      </c>
      <c r="C732">
        <v>24</v>
      </c>
      <c r="D732" t="s">
        <v>2556</v>
      </c>
      <c r="F732">
        <v>0</v>
      </c>
      <c r="G732">
        <v>0</v>
      </c>
      <c r="H732">
        <v>0</v>
      </c>
      <c r="J732">
        <v>0</v>
      </c>
      <c r="K732">
        <v>0</v>
      </c>
      <c r="L732">
        <v>0</v>
      </c>
      <c r="N732">
        <v>0</v>
      </c>
    </row>
    <row r="733" spans="1:14" x14ac:dyDescent="0.25">
      <c r="A733" t="s">
        <v>2686</v>
      </c>
      <c r="C733">
        <v>25</v>
      </c>
      <c r="D733" t="s">
        <v>2557</v>
      </c>
      <c r="F733">
        <v>0</v>
      </c>
      <c r="G733">
        <v>0</v>
      </c>
      <c r="H733">
        <v>0</v>
      </c>
      <c r="J733">
        <v>0</v>
      </c>
      <c r="K733">
        <v>0</v>
      </c>
      <c r="L733">
        <v>0</v>
      </c>
      <c r="N733">
        <v>0</v>
      </c>
    </row>
    <row r="734" spans="1:14" x14ac:dyDescent="0.25">
      <c r="A734" t="s">
        <v>2686</v>
      </c>
      <c r="D734" t="s">
        <v>2671</v>
      </c>
      <c r="F734">
        <v>293830323</v>
      </c>
      <c r="G734">
        <v>1723057</v>
      </c>
      <c r="H734">
        <v>295553380</v>
      </c>
      <c r="J734">
        <v>295553380</v>
      </c>
      <c r="K734">
        <v>0</v>
      </c>
      <c r="L734">
        <v>295553380</v>
      </c>
      <c r="N734">
        <v>0</v>
      </c>
    </row>
    <row r="735" spans="1:14" x14ac:dyDescent="0.25">
      <c r="A735" t="s">
        <v>2686</v>
      </c>
      <c r="C735">
        <v>26</v>
      </c>
      <c r="D735" t="s">
        <v>2589</v>
      </c>
      <c r="F735">
        <v>0</v>
      </c>
      <c r="G735">
        <v>0</v>
      </c>
      <c r="H735">
        <v>0</v>
      </c>
      <c r="J735">
        <v>0</v>
      </c>
      <c r="K735">
        <v>0</v>
      </c>
      <c r="L735">
        <v>0</v>
      </c>
      <c r="N735">
        <v>0</v>
      </c>
    </row>
    <row r="736" spans="1:14" x14ac:dyDescent="0.25">
      <c r="A736" t="s">
        <v>2686</v>
      </c>
      <c r="C736">
        <v>27</v>
      </c>
      <c r="D736" t="s">
        <v>2580</v>
      </c>
      <c r="F736">
        <v>290037636</v>
      </c>
      <c r="G736">
        <v>0</v>
      </c>
      <c r="H736">
        <v>290037636</v>
      </c>
      <c r="J736">
        <v>290037636</v>
      </c>
      <c r="K736">
        <v>0</v>
      </c>
      <c r="L736">
        <v>290037636</v>
      </c>
      <c r="N736">
        <v>0</v>
      </c>
    </row>
    <row r="737" spans="1:14" x14ac:dyDescent="0.25">
      <c r="A737" t="s">
        <v>2686</v>
      </c>
      <c r="C737">
        <v>28</v>
      </c>
      <c r="D737" t="s">
        <v>2577</v>
      </c>
      <c r="F737">
        <v>0</v>
      </c>
      <c r="G737">
        <v>0</v>
      </c>
      <c r="H737">
        <v>0</v>
      </c>
      <c r="J737">
        <v>0</v>
      </c>
      <c r="K737">
        <v>0</v>
      </c>
      <c r="L737">
        <v>0</v>
      </c>
      <c r="N737">
        <v>0</v>
      </c>
    </row>
    <row r="738" spans="1:14" x14ac:dyDescent="0.25">
      <c r="A738" t="s">
        <v>2686</v>
      </c>
      <c r="C738" t="s">
        <v>2672</v>
      </c>
      <c r="D738" t="s">
        <v>2567</v>
      </c>
      <c r="F738">
        <v>0</v>
      </c>
      <c r="G738">
        <v>0</v>
      </c>
      <c r="H738">
        <v>0</v>
      </c>
      <c r="J738">
        <v>0</v>
      </c>
      <c r="K738">
        <v>0</v>
      </c>
      <c r="L738">
        <v>0</v>
      </c>
      <c r="N738">
        <v>0</v>
      </c>
    </row>
    <row r="739" spans="1:14" x14ac:dyDescent="0.25">
      <c r="A739" t="s">
        <v>2686</v>
      </c>
      <c r="C739" t="s">
        <v>2673</v>
      </c>
      <c r="D739" t="s">
        <v>2568</v>
      </c>
      <c r="F739">
        <v>0</v>
      </c>
      <c r="G739">
        <v>0</v>
      </c>
      <c r="H739">
        <v>0</v>
      </c>
      <c r="J739">
        <v>0</v>
      </c>
      <c r="K739">
        <v>0</v>
      </c>
      <c r="L739">
        <v>0</v>
      </c>
      <c r="N739">
        <v>0</v>
      </c>
    </row>
    <row r="740" spans="1:14" x14ac:dyDescent="0.25">
      <c r="A740" t="s">
        <v>2686</v>
      </c>
      <c r="C740">
        <v>30</v>
      </c>
      <c r="D740" t="s">
        <v>2579</v>
      </c>
      <c r="F740">
        <v>0</v>
      </c>
      <c r="G740">
        <v>0</v>
      </c>
      <c r="H740">
        <v>0</v>
      </c>
      <c r="J740">
        <v>0</v>
      </c>
      <c r="K740">
        <v>0</v>
      </c>
      <c r="L740">
        <v>0</v>
      </c>
      <c r="N740">
        <v>0</v>
      </c>
    </row>
    <row r="741" spans="1:14" x14ac:dyDescent="0.25">
      <c r="A741" t="s">
        <v>2686</v>
      </c>
      <c r="C741">
        <v>31</v>
      </c>
      <c r="D741" t="s">
        <v>2558</v>
      </c>
      <c r="F741">
        <v>0</v>
      </c>
      <c r="G741">
        <v>0</v>
      </c>
      <c r="H741">
        <v>0</v>
      </c>
      <c r="J741">
        <v>0</v>
      </c>
      <c r="K741">
        <v>0</v>
      </c>
      <c r="L741">
        <v>0</v>
      </c>
      <c r="N741">
        <v>0</v>
      </c>
    </row>
    <row r="742" spans="1:14" x14ac:dyDescent="0.25">
      <c r="A742" t="s">
        <v>2686</v>
      </c>
      <c r="C742">
        <v>32</v>
      </c>
      <c r="D742" t="s">
        <v>2578</v>
      </c>
      <c r="F742">
        <v>3792687</v>
      </c>
      <c r="G742">
        <v>0</v>
      </c>
      <c r="H742">
        <v>3792687</v>
      </c>
      <c r="J742">
        <v>3792687</v>
      </c>
      <c r="K742">
        <v>0</v>
      </c>
      <c r="L742">
        <v>3792687</v>
      </c>
      <c r="N742">
        <v>0</v>
      </c>
    </row>
    <row r="743" spans="1:14" x14ac:dyDescent="0.25">
      <c r="A743" t="s">
        <v>2686</v>
      </c>
      <c r="C743">
        <v>33</v>
      </c>
      <c r="D743" t="s">
        <v>2588</v>
      </c>
      <c r="F743">
        <v>0</v>
      </c>
      <c r="G743">
        <v>0</v>
      </c>
      <c r="H743">
        <v>0</v>
      </c>
      <c r="J743">
        <v>0</v>
      </c>
      <c r="K743">
        <v>0</v>
      </c>
      <c r="L743">
        <v>0</v>
      </c>
      <c r="N743">
        <v>0</v>
      </c>
    </row>
    <row r="744" spans="1:14" x14ac:dyDescent="0.25">
      <c r="A744" t="s">
        <v>2686</v>
      </c>
      <c r="C744">
        <v>34</v>
      </c>
      <c r="D744" t="s">
        <v>2674</v>
      </c>
      <c r="F744">
        <v>0</v>
      </c>
      <c r="G744">
        <v>0</v>
      </c>
      <c r="H744">
        <v>0</v>
      </c>
      <c r="J744">
        <v>0</v>
      </c>
      <c r="K744">
        <v>0</v>
      </c>
      <c r="L744">
        <v>0</v>
      </c>
      <c r="N744">
        <v>0</v>
      </c>
    </row>
    <row r="745" spans="1:14" x14ac:dyDescent="0.25">
      <c r="A745" t="s">
        <v>2686</v>
      </c>
      <c r="C745">
        <v>35</v>
      </c>
      <c r="D745" t="s">
        <v>2675</v>
      </c>
      <c r="F745">
        <v>0</v>
      </c>
      <c r="G745">
        <v>0</v>
      </c>
      <c r="H745">
        <v>0</v>
      </c>
      <c r="J745">
        <v>0</v>
      </c>
      <c r="K745">
        <v>0</v>
      </c>
      <c r="L745">
        <v>0</v>
      </c>
      <c r="N745">
        <v>0</v>
      </c>
    </row>
    <row r="746" spans="1:14" x14ac:dyDescent="0.25">
      <c r="A746" t="s">
        <v>2686</v>
      </c>
      <c r="C746">
        <v>36</v>
      </c>
      <c r="D746" t="s">
        <v>2676</v>
      </c>
      <c r="F746">
        <v>0</v>
      </c>
      <c r="G746">
        <v>0</v>
      </c>
      <c r="H746">
        <v>0</v>
      </c>
      <c r="J746">
        <v>0</v>
      </c>
      <c r="K746">
        <v>0</v>
      </c>
      <c r="L746">
        <v>0</v>
      </c>
      <c r="N746">
        <v>0</v>
      </c>
    </row>
    <row r="747" spans="1:14" x14ac:dyDescent="0.25">
      <c r="A747" t="s">
        <v>2686</v>
      </c>
      <c r="C747">
        <v>37</v>
      </c>
      <c r="D747" t="s">
        <v>2566</v>
      </c>
      <c r="F747">
        <v>0</v>
      </c>
      <c r="G747">
        <v>1723057</v>
      </c>
      <c r="H747">
        <v>1723057</v>
      </c>
      <c r="J747">
        <v>1723057</v>
      </c>
      <c r="K747">
        <v>0</v>
      </c>
      <c r="L747">
        <v>1723057</v>
      </c>
      <c r="N747">
        <v>0</v>
      </c>
    </row>
    <row r="748" spans="1:14" x14ac:dyDescent="0.25">
      <c r="A748" t="s">
        <v>2686</v>
      </c>
      <c r="C748">
        <v>38</v>
      </c>
      <c r="D748" t="s">
        <v>2584</v>
      </c>
      <c r="F748">
        <v>0</v>
      </c>
      <c r="G748">
        <v>0</v>
      </c>
      <c r="H748">
        <v>0</v>
      </c>
      <c r="J748">
        <v>0</v>
      </c>
      <c r="K748">
        <v>0</v>
      </c>
      <c r="L748">
        <v>0</v>
      </c>
      <c r="N748">
        <v>0</v>
      </c>
    </row>
    <row r="749" spans="1:14" x14ac:dyDescent="0.25">
      <c r="A749" t="s">
        <v>2686</v>
      </c>
      <c r="C749">
        <v>39</v>
      </c>
      <c r="D749" t="s">
        <v>2677</v>
      </c>
      <c r="F749">
        <v>0</v>
      </c>
      <c r="G749">
        <v>0</v>
      </c>
      <c r="H749">
        <v>0</v>
      </c>
      <c r="J749">
        <v>0</v>
      </c>
      <c r="K749">
        <v>0</v>
      </c>
      <c r="L749">
        <v>0</v>
      </c>
      <c r="N749">
        <v>0</v>
      </c>
    </row>
    <row r="750" spans="1:14" x14ac:dyDescent="0.25">
      <c r="A750" t="s">
        <v>2686</v>
      </c>
      <c r="D750" t="s">
        <v>2678</v>
      </c>
      <c r="F750">
        <v>1137045</v>
      </c>
      <c r="G750">
        <v>0</v>
      </c>
      <c r="H750">
        <v>1137045</v>
      </c>
      <c r="J750">
        <v>1195382</v>
      </c>
      <c r="K750">
        <v>0</v>
      </c>
      <c r="L750">
        <v>1195382</v>
      </c>
      <c r="N750">
        <v>-58337</v>
      </c>
    </row>
    <row r="751" spans="1:14" x14ac:dyDescent="0.25">
      <c r="A751" t="s">
        <v>2686</v>
      </c>
      <c r="C751">
        <v>40</v>
      </c>
      <c r="D751" t="s">
        <v>2587</v>
      </c>
      <c r="F751">
        <v>0</v>
      </c>
      <c r="G751">
        <v>0</v>
      </c>
      <c r="H751">
        <v>0</v>
      </c>
      <c r="J751">
        <v>464980</v>
      </c>
      <c r="K751">
        <v>0</v>
      </c>
      <c r="L751">
        <v>464980</v>
      </c>
      <c r="N751">
        <v>-464980</v>
      </c>
    </row>
    <row r="752" spans="1:14" x14ac:dyDescent="0.25">
      <c r="A752" t="s">
        <v>2686</v>
      </c>
      <c r="C752">
        <v>41</v>
      </c>
      <c r="D752" t="s">
        <v>2572</v>
      </c>
      <c r="F752">
        <v>0</v>
      </c>
      <c r="G752">
        <v>0</v>
      </c>
      <c r="H752">
        <v>0</v>
      </c>
      <c r="J752">
        <v>161077</v>
      </c>
      <c r="K752">
        <v>0</v>
      </c>
      <c r="L752">
        <v>161077</v>
      </c>
      <c r="N752">
        <v>-161077</v>
      </c>
    </row>
    <row r="753" spans="1:14" x14ac:dyDescent="0.25">
      <c r="A753" t="s">
        <v>2686</v>
      </c>
      <c r="C753">
        <v>42</v>
      </c>
      <c r="D753" t="s">
        <v>2575</v>
      </c>
      <c r="F753">
        <v>0</v>
      </c>
      <c r="G753">
        <v>0</v>
      </c>
      <c r="H753">
        <v>0</v>
      </c>
      <c r="J753">
        <v>201347</v>
      </c>
      <c r="K753">
        <v>0</v>
      </c>
      <c r="L753">
        <v>201347</v>
      </c>
      <c r="N753">
        <v>-201347</v>
      </c>
    </row>
    <row r="754" spans="1:14" x14ac:dyDescent="0.25">
      <c r="A754" t="s">
        <v>2686</v>
      </c>
      <c r="C754">
        <v>43</v>
      </c>
      <c r="D754" t="s">
        <v>2564</v>
      </c>
      <c r="F754">
        <v>1137045</v>
      </c>
      <c r="G754">
        <v>0</v>
      </c>
      <c r="H754">
        <v>1137045</v>
      </c>
      <c r="J754">
        <v>267304</v>
      </c>
      <c r="K754">
        <v>0</v>
      </c>
      <c r="L754">
        <v>267304</v>
      </c>
      <c r="N754">
        <v>869741</v>
      </c>
    </row>
    <row r="755" spans="1:14" x14ac:dyDescent="0.25">
      <c r="A755" t="s">
        <v>2686</v>
      </c>
      <c r="C755">
        <v>44</v>
      </c>
      <c r="D755" t="s">
        <v>2571</v>
      </c>
      <c r="F755">
        <v>0</v>
      </c>
      <c r="G755">
        <v>0</v>
      </c>
      <c r="H755">
        <v>0</v>
      </c>
      <c r="J755">
        <v>100674</v>
      </c>
      <c r="K755">
        <v>0</v>
      </c>
      <c r="L755">
        <v>100674</v>
      </c>
      <c r="N755">
        <v>-100674</v>
      </c>
    </row>
    <row r="756" spans="1:14" x14ac:dyDescent="0.25">
      <c r="A756" t="s">
        <v>2686</v>
      </c>
      <c r="C756">
        <v>45</v>
      </c>
      <c r="D756" t="s">
        <v>2573</v>
      </c>
      <c r="F756">
        <v>0</v>
      </c>
      <c r="G756">
        <v>0</v>
      </c>
      <c r="H756">
        <v>0</v>
      </c>
      <c r="J756">
        <v>0</v>
      </c>
      <c r="K756">
        <v>0</v>
      </c>
      <c r="L756">
        <v>0</v>
      </c>
      <c r="N756">
        <v>0</v>
      </c>
    </row>
    <row r="757" spans="1:14" x14ac:dyDescent="0.25">
      <c r="A757" t="s">
        <v>2686</v>
      </c>
      <c r="C757">
        <v>46</v>
      </c>
      <c r="D757" t="s">
        <v>2583</v>
      </c>
      <c r="F757">
        <v>0</v>
      </c>
      <c r="G757">
        <v>0</v>
      </c>
      <c r="H757">
        <v>0</v>
      </c>
      <c r="J757">
        <v>0</v>
      </c>
      <c r="K757">
        <v>0</v>
      </c>
      <c r="L757">
        <v>0</v>
      </c>
      <c r="N757">
        <v>0</v>
      </c>
    </row>
    <row r="758" spans="1:14" x14ac:dyDescent="0.25">
      <c r="A758" t="s">
        <v>2686</v>
      </c>
      <c r="C758">
        <v>47</v>
      </c>
      <c r="D758" t="s">
        <v>2546</v>
      </c>
      <c r="F758">
        <v>0</v>
      </c>
      <c r="G758">
        <v>0</v>
      </c>
      <c r="H758">
        <v>0</v>
      </c>
      <c r="J758">
        <v>0</v>
      </c>
      <c r="K758">
        <v>0</v>
      </c>
      <c r="L758">
        <v>0</v>
      </c>
      <c r="N758">
        <v>0</v>
      </c>
    </row>
    <row r="759" spans="1:14" x14ac:dyDescent="0.25">
      <c r="A759" t="s">
        <v>2686</v>
      </c>
      <c r="D759" t="s">
        <v>2679</v>
      </c>
      <c r="F759">
        <v>712750</v>
      </c>
      <c r="G759">
        <v>0</v>
      </c>
      <c r="H759">
        <v>712750</v>
      </c>
      <c r="J759">
        <v>0</v>
      </c>
      <c r="K759">
        <v>0</v>
      </c>
      <c r="L759">
        <v>0</v>
      </c>
      <c r="N759">
        <v>712750</v>
      </c>
    </row>
    <row r="760" spans="1:14" x14ac:dyDescent="0.25">
      <c r="A760" t="s">
        <v>2686</v>
      </c>
      <c r="C760">
        <v>48</v>
      </c>
      <c r="D760" t="s">
        <v>2585</v>
      </c>
      <c r="F760">
        <v>0</v>
      </c>
      <c r="G760">
        <v>0</v>
      </c>
      <c r="H760">
        <v>0</v>
      </c>
      <c r="J760">
        <v>0</v>
      </c>
      <c r="K760">
        <v>0</v>
      </c>
      <c r="L760">
        <v>0</v>
      </c>
      <c r="N760">
        <v>0</v>
      </c>
    </row>
    <row r="761" spans="1:14" x14ac:dyDescent="0.25">
      <c r="A761" t="s">
        <v>2686</v>
      </c>
      <c r="C761">
        <v>49</v>
      </c>
      <c r="D761" t="s">
        <v>2680</v>
      </c>
      <c r="F761">
        <v>0</v>
      </c>
      <c r="G761">
        <v>0</v>
      </c>
      <c r="H761">
        <v>0</v>
      </c>
      <c r="J761">
        <v>0</v>
      </c>
      <c r="K761">
        <v>0</v>
      </c>
      <c r="L761">
        <v>0</v>
      </c>
      <c r="N761">
        <v>0</v>
      </c>
    </row>
    <row r="762" spans="1:14" x14ac:dyDescent="0.25">
      <c r="A762" t="s">
        <v>2686</v>
      </c>
      <c r="C762">
        <v>50</v>
      </c>
      <c r="D762" t="s">
        <v>2681</v>
      </c>
      <c r="F762">
        <v>712750</v>
      </c>
      <c r="G762">
        <v>0</v>
      </c>
      <c r="H762">
        <v>712750</v>
      </c>
      <c r="J762">
        <v>0</v>
      </c>
      <c r="K762">
        <v>0</v>
      </c>
      <c r="L762">
        <v>0</v>
      </c>
      <c r="N762">
        <v>712750</v>
      </c>
    </row>
    <row r="763" spans="1:14" x14ac:dyDescent="0.25">
      <c r="A763" t="s">
        <v>2686</v>
      </c>
      <c r="D763" t="s">
        <v>2682</v>
      </c>
      <c r="F763">
        <v>22665000</v>
      </c>
      <c r="G763">
        <v>0</v>
      </c>
      <c r="H763">
        <v>22665000</v>
      </c>
      <c r="J763">
        <v>2743000</v>
      </c>
      <c r="K763">
        <v>22665000</v>
      </c>
      <c r="L763">
        <v>25408000</v>
      </c>
      <c r="N763">
        <v>-2743000</v>
      </c>
    </row>
    <row r="764" spans="1:14" x14ac:dyDescent="0.25">
      <c r="A764" t="s">
        <v>2686</v>
      </c>
      <c r="C764">
        <v>51</v>
      </c>
      <c r="D764" t="s">
        <v>2582</v>
      </c>
      <c r="F764">
        <v>20000000</v>
      </c>
      <c r="G764">
        <v>0</v>
      </c>
      <c r="H764">
        <v>20000000</v>
      </c>
      <c r="J764">
        <v>2743000</v>
      </c>
      <c r="K764">
        <v>20000000</v>
      </c>
      <c r="L764">
        <v>22743000</v>
      </c>
      <c r="N764">
        <v>-2743000</v>
      </c>
    </row>
    <row r="765" spans="1:14" x14ac:dyDescent="0.25">
      <c r="A765" t="s">
        <v>2686</v>
      </c>
      <c r="C765">
        <v>52</v>
      </c>
      <c r="D765" t="s">
        <v>2681</v>
      </c>
      <c r="F765">
        <v>2665000</v>
      </c>
      <c r="G765">
        <v>0</v>
      </c>
      <c r="H765">
        <v>2665000</v>
      </c>
      <c r="J765">
        <v>0</v>
      </c>
      <c r="K765">
        <v>2665000</v>
      </c>
      <c r="L765">
        <v>2665000</v>
      </c>
      <c r="N765">
        <v>0</v>
      </c>
    </row>
    <row r="766" spans="1:14" x14ac:dyDescent="0.25">
      <c r="A766" t="s">
        <v>2686</v>
      </c>
      <c r="D766" t="s">
        <v>2683</v>
      </c>
      <c r="F766">
        <v>9277883</v>
      </c>
      <c r="G766">
        <v>0</v>
      </c>
      <c r="H766">
        <v>9277883</v>
      </c>
      <c r="J766">
        <v>9941784</v>
      </c>
      <c r="K766">
        <v>0</v>
      </c>
      <c r="L766">
        <v>9941784</v>
      </c>
      <c r="N766">
        <v>-663901</v>
      </c>
    </row>
    <row r="767" spans="1:14" x14ac:dyDescent="0.25">
      <c r="A767" t="s">
        <v>2686</v>
      </c>
      <c r="C767">
        <v>53</v>
      </c>
      <c r="D767" t="s">
        <v>2562</v>
      </c>
      <c r="F767">
        <v>9277883</v>
      </c>
      <c r="G767">
        <v>0</v>
      </c>
      <c r="H767">
        <v>9277883</v>
      </c>
      <c r="J767">
        <v>9941784</v>
      </c>
      <c r="K767">
        <v>0</v>
      </c>
      <c r="L767">
        <v>9941784</v>
      </c>
      <c r="N767">
        <v>-663901</v>
      </c>
    </row>
    <row r="768" spans="1:14" x14ac:dyDescent="0.25">
      <c r="A768" t="s">
        <v>2686</v>
      </c>
      <c r="D768" t="s">
        <v>2684</v>
      </c>
      <c r="F768">
        <v>41283419</v>
      </c>
      <c r="G768">
        <v>0</v>
      </c>
      <c r="H768">
        <v>41283419</v>
      </c>
      <c r="J768">
        <v>41283419</v>
      </c>
      <c r="K768">
        <v>0</v>
      </c>
      <c r="L768">
        <v>41283419</v>
      </c>
      <c r="N768">
        <v>0</v>
      </c>
    </row>
    <row r="769" spans="1:14" x14ac:dyDescent="0.25">
      <c r="A769" t="s">
        <v>2686</v>
      </c>
      <c r="C769">
        <v>54</v>
      </c>
      <c r="D769" t="s">
        <v>2563</v>
      </c>
      <c r="F769">
        <v>41283419</v>
      </c>
      <c r="G769">
        <v>0</v>
      </c>
      <c r="H769">
        <v>41283419</v>
      </c>
      <c r="J769">
        <v>41283419</v>
      </c>
      <c r="K769">
        <v>0</v>
      </c>
      <c r="L769">
        <v>41283419</v>
      </c>
      <c r="N769">
        <v>0</v>
      </c>
    </row>
    <row r="770" spans="1:14" x14ac:dyDescent="0.25">
      <c r="A770" t="s">
        <v>2686</v>
      </c>
      <c r="D770" t="s">
        <v>1509</v>
      </c>
      <c r="F770">
        <v>0</v>
      </c>
      <c r="G770">
        <v>0</v>
      </c>
      <c r="H770">
        <v>0</v>
      </c>
      <c r="I770">
        <v>808920</v>
      </c>
      <c r="J770">
        <v>0</v>
      </c>
      <c r="K770">
        <v>0</v>
      </c>
      <c r="L770">
        <v>0</v>
      </c>
      <c r="N770">
        <v>0</v>
      </c>
    </row>
    <row r="771" spans="1:14" x14ac:dyDescent="0.25">
      <c r="A771" t="s">
        <v>2686</v>
      </c>
      <c r="C771">
        <v>55</v>
      </c>
      <c r="D771" t="s">
        <v>2555</v>
      </c>
      <c r="G771">
        <v>0</v>
      </c>
      <c r="H771">
        <v>0</v>
      </c>
      <c r="K771">
        <v>0</v>
      </c>
      <c r="L771">
        <v>0</v>
      </c>
      <c r="N771">
        <v>0</v>
      </c>
    </row>
    <row r="772" spans="1:14" x14ac:dyDescent="0.25">
      <c r="A772" t="s">
        <v>2686</v>
      </c>
      <c r="B772" t="s">
        <v>2637</v>
      </c>
      <c r="C772" s="326" t="s">
        <v>2645</v>
      </c>
      <c r="D772" s="326" t="s">
        <v>2646</v>
      </c>
      <c r="E772" s="326"/>
      <c r="F772" s="326" t="s">
        <v>2647</v>
      </c>
      <c r="G772" s="326"/>
      <c r="H772" s="326"/>
      <c r="I772" s="326"/>
      <c r="J772" s="326" t="s">
        <v>2648</v>
      </c>
      <c r="K772" s="326"/>
      <c r="L772" s="326"/>
      <c r="M772" s="326"/>
      <c r="N772" s="326" t="s">
        <v>2649</v>
      </c>
    </row>
    <row r="773" spans="1:14" x14ac:dyDescent="0.25">
      <c r="A773" t="s">
        <v>2686</v>
      </c>
      <c r="C773" s="326"/>
      <c r="D773" s="326"/>
      <c r="E773" s="326"/>
      <c r="F773" s="326" t="s">
        <v>2650</v>
      </c>
      <c r="G773" s="326" t="s">
        <v>2651</v>
      </c>
      <c r="H773" s="326" t="s">
        <v>2652</v>
      </c>
      <c r="I773" s="326"/>
      <c r="J773" s="326" t="s">
        <v>2650</v>
      </c>
      <c r="K773" s="326" t="s">
        <v>2651</v>
      </c>
      <c r="L773" s="326" t="s">
        <v>2652</v>
      </c>
      <c r="M773" s="326"/>
      <c r="N773" s="326"/>
    </row>
    <row r="774" spans="1:14" x14ac:dyDescent="0.25">
      <c r="A774" t="s">
        <v>2686</v>
      </c>
      <c r="C774" s="326" t="s">
        <v>2653</v>
      </c>
      <c r="D774" s="326"/>
      <c r="E774" s="326"/>
      <c r="F774" s="326">
        <v>0</v>
      </c>
      <c r="G774" s="326">
        <v>0</v>
      </c>
      <c r="H774" s="326">
        <v>0</v>
      </c>
      <c r="I774" s="326"/>
      <c r="J774" s="326">
        <v>0</v>
      </c>
      <c r="K774" s="326">
        <v>0</v>
      </c>
      <c r="L774" s="326">
        <v>0</v>
      </c>
      <c r="M774" s="326"/>
      <c r="N774" s="326">
        <v>0</v>
      </c>
    </row>
    <row r="775" spans="1:14" x14ac:dyDescent="0.25">
      <c r="A775" t="s">
        <v>2686</v>
      </c>
      <c r="C775" s="326">
        <v>1</v>
      </c>
      <c r="D775" s="326" t="s">
        <v>2654</v>
      </c>
      <c r="E775" s="326"/>
      <c r="F775" s="326">
        <v>0</v>
      </c>
      <c r="G775" s="326">
        <v>0</v>
      </c>
      <c r="H775" s="326">
        <v>0</v>
      </c>
      <c r="I775" s="326"/>
      <c r="J775" s="326">
        <v>0</v>
      </c>
      <c r="K775" s="326">
        <v>0</v>
      </c>
      <c r="L775" s="326">
        <v>0</v>
      </c>
      <c r="M775" s="326"/>
      <c r="N775" s="326">
        <v>0</v>
      </c>
    </row>
    <row r="776" spans="1:14" x14ac:dyDescent="0.25">
      <c r="A776" t="s">
        <v>2686</v>
      </c>
      <c r="C776" s="326">
        <v>2</v>
      </c>
      <c r="D776" s="326" t="s">
        <v>2655</v>
      </c>
      <c r="E776" s="326"/>
      <c r="F776" s="326">
        <v>0</v>
      </c>
      <c r="G776" s="326">
        <v>0</v>
      </c>
      <c r="H776" s="326">
        <v>0</v>
      </c>
      <c r="I776" s="326"/>
      <c r="J776" s="326">
        <v>0</v>
      </c>
      <c r="K776" s="326">
        <v>0</v>
      </c>
      <c r="L776" s="326">
        <v>0</v>
      </c>
      <c r="M776" s="326"/>
      <c r="N776" s="326">
        <v>0</v>
      </c>
    </row>
    <row r="777" spans="1:14" x14ac:dyDescent="0.25">
      <c r="A777" t="s">
        <v>2686</v>
      </c>
      <c r="C777" s="326" t="s">
        <v>2656</v>
      </c>
      <c r="D777" s="326"/>
      <c r="E777" s="326"/>
      <c r="F777" s="326">
        <v>1198031014</v>
      </c>
      <c r="G777" s="326">
        <v>580463</v>
      </c>
      <c r="H777" s="326">
        <v>1198611477</v>
      </c>
      <c r="I777" s="326"/>
      <c r="J777" s="326">
        <v>1198611470</v>
      </c>
      <c r="K777" s="326">
        <v>0</v>
      </c>
      <c r="L777" s="326">
        <v>1198611470</v>
      </c>
      <c r="M777" s="326"/>
      <c r="N777" s="326">
        <v>7</v>
      </c>
    </row>
    <row r="778" spans="1:14" x14ac:dyDescent="0.25">
      <c r="A778" t="s">
        <v>2686</v>
      </c>
      <c r="C778" s="326"/>
      <c r="D778" s="326" t="s">
        <v>2657</v>
      </c>
      <c r="E778" s="326"/>
      <c r="F778" s="326">
        <v>59210919</v>
      </c>
      <c r="G778" s="326">
        <v>0</v>
      </c>
      <c r="H778" s="326">
        <v>59210919</v>
      </c>
      <c r="I778" s="326"/>
      <c r="J778" s="326">
        <v>59210919</v>
      </c>
      <c r="K778" s="326">
        <v>0</v>
      </c>
      <c r="L778" s="326">
        <v>59210919</v>
      </c>
      <c r="M778" s="326"/>
      <c r="N778" s="326">
        <v>0</v>
      </c>
    </row>
    <row r="779" spans="1:14" x14ac:dyDescent="0.25">
      <c r="A779" t="s">
        <v>2686</v>
      </c>
      <c r="C779" s="326">
        <v>3</v>
      </c>
      <c r="D779" s="326" t="s">
        <v>2574</v>
      </c>
      <c r="E779" s="326"/>
      <c r="F779" s="326">
        <v>0</v>
      </c>
      <c r="G779" s="326">
        <v>0</v>
      </c>
      <c r="H779" s="326">
        <v>0</v>
      </c>
      <c r="I779" s="326"/>
      <c r="J779" s="326">
        <v>0</v>
      </c>
      <c r="K779" s="326">
        <v>0</v>
      </c>
      <c r="L779" s="326">
        <v>0</v>
      </c>
      <c r="M779" s="326"/>
      <c r="N779" s="326">
        <v>0</v>
      </c>
    </row>
    <row r="780" spans="1:14" x14ac:dyDescent="0.25">
      <c r="A780" t="s">
        <v>2686</v>
      </c>
      <c r="C780" s="326">
        <v>4</v>
      </c>
      <c r="D780" s="326" t="s">
        <v>2551</v>
      </c>
      <c r="E780" s="326"/>
      <c r="F780" s="326">
        <v>56065919</v>
      </c>
      <c r="G780" s="326">
        <v>0</v>
      </c>
      <c r="H780" s="326">
        <v>56065919</v>
      </c>
      <c r="I780" s="326"/>
      <c r="J780" s="326">
        <v>56065919</v>
      </c>
      <c r="K780" s="326">
        <v>0</v>
      </c>
      <c r="L780" s="326">
        <v>56065919</v>
      </c>
      <c r="M780" s="326"/>
      <c r="N780" s="326">
        <v>0</v>
      </c>
    </row>
    <row r="781" spans="1:14" x14ac:dyDescent="0.25">
      <c r="A781" t="s">
        <v>2686</v>
      </c>
      <c r="C781" s="326">
        <v>5</v>
      </c>
      <c r="D781" s="326" t="s">
        <v>2565</v>
      </c>
      <c r="E781" s="326"/>
      <c r="F781" s="326">
        <v>0</v>
      </c>
      <c r="G781" s="326">
        <v>0</v>
      </c>
      <c r="H781" s="326">
        <v>0</v>
      </c>
      <c r="I781" s="326"/>
      <c r="J781" s="326">
        <v>0</v>
      </c>
      <c r="K781" s="326">
        <v>0</v>
      </c>
      <c r="L781" s="326">
        <v>0</v>
      </c>
      <c r="M781" s="326"/>
      <c r="N781" s="326">
        <v>0</v>
      </c>
    </row>
    <row r="782" spans="1:14" x14ac:dyDescent="0.25">
      <c r="A782" t="s">
        <v>2686</v>
      </c>
      <c r="C782" s="326">
        <v>6</v>
      </c>
      <c r="D782" s="326" t="s">
        <v>2658</v>
      </c>
      <c r="E782" s="326"/>
      <c r="F782" s="326">
        <v>0</v>
      </c>
      <c r="G782" s="326">
        <v>0</v>
      </c>
      <c r="H782" s="326">
        <v>0</v>
      </c>
      <c r="I782" s="326"/>
      <c r="J782" s="326">
        <v>0</v>
      </c>
      <c r="K782" s="326">
        <v>0</v>
      </c>
      <c r="L782" s="326">
        <v>0</v>
      </c>
      <c r="M782" s="326"/>
      <c r="N782" s="326">
        <v>0</v>
      </c>
    </row>
    <row r="783" spans="1:14" x14ac:dyDescent="0.25">
      <c r="A783" t="s">
        <v>2686</v>
      </c>
      <c r="C783" s="326">
        <v>7</v>
      </c>
      <c r="D783" s="326" t="s">
        <v>2576</v>
      </c>
      <c r="E783" s="326"/>
      <c r="F783" s="326">
        <v>3145000</v>
      </c>
      <c r="G783" s="326">
        <v>0</v>
      </c>
      <c r="H783" s="326">
        <v>3145000</v>
      </c>
      <c r="I783" s="326"/>
      <c r="J783" s="326">
        <v>3145000</v>
      </c>
      <c r="K783" s="326">
        <v>0</v>
      </c>
      <c r="L783" s="326">
        <v>3145000</v>
      </c>
      <c r="M783" s="326"/>
      <c r="N783" s="326">
        <v>0</v>
      </c>
    </row>
    <row r="784" spans="1:14" x14ac:dyDescent="0.25">
      <c r="A784" t="s">
        <v>2686</v>
      </c>
      <c r="C784" s="326"/>
      <c r="D784" s="326" t="s">
        <v>2659</v>
      </c>
      <c r="E784" s="326"/>
      <c r="F784" s="326">
        <v>0</v>
      </c>
      <c r="G784" s="326">
        <v>0</v>
      </c>
      <c r="H784" s="326">
        <v>0</v>
      </c>
      <c r="I784" s="326"/>
      <c r="J784" s="326">
        <v>0</v>
      </c>
      <c r="K784" s="326">
        <v>0</v>
      </c>
      <c r="L784" s="326">
        <v>0</v>
      </c>
      <c r="M784" s="326"/>
      <c r="N784" s="326">
        <v>0</v>
      </c>
    </row>
    <row r="785" spans="1:14" x14ac:dyDescent="0.25">
      <c r="A785" t="s">
        <v>2686</v>
      </c>
      <c r="C785" s="326">
        <v>8</v>
      </c>
      <c r="D785" s="326" t="s">
        <v>2660</v>
      </c>
      <c r="E785" s="326"/>
      <c r="F785" s="326">
        <v>0</v>
      </c>
      <c r="G785" s="326">
        <v>0</v>
      </c>
      <c r="H785" s="326">
        <v>0</v>
      </c>
      <c r="I785" s="326"/>
      <c r="J785" s="326">
        <v>0</v>
      </c>
      <c r="K785" s="326">
        <v>0</v>
      </c>
      <c r="L785" s="326">
        <v>0</v>
      </c>
      <c r="M785" s="326"/>
      <c r="N785" s="326">
        <v>0</v>
      </c>
    </row>
    <row r="786" spans="1:14" x14ac:dyDescent="0.25">
      <c r="A786" t="s">
        <v>2686</v>
      </c>
      <c r="C786" s="326">
        <v>9</v>
      </c>
      <c r="D786" s="326" t="s">
        <v>2548</v>
      </c>
      <c r="E786" s="326"/>
      <c r="F786" s="326">
        <v>0</v>
      </c>
      <c r="G786" s="326">
        <v>0</v>
      </c>
      <c r="H786" s="326">
        <v>0</v>
      </c>
      <c r="I786" s="326"/>
      <c r="J786" s="326">
        <v>0</v>
      </c>
      <c r="K786" s="326">
        <v>0</v>
      </c>
      <c r="L786" s="326">
        <v>0</v>
      </c>
      <c r="M786" s="326"/>
      <c r="N786" s="326">
        <v>0</v>
      </c>
    </row>
    <row r="787" spans="1:14" x14ac:dyDescent="0.25">
      <c r="A787" t="s">
        <v>2686</v>
      </c>
      <c r="C787" s="326">
        <v>10</v>
      </c>
      <c r="D787" s="326" t="s">
        <v>2550</v>
      </c>
      <c r="E787" s="326"/>
      <c r="F787" s="326">
        <v>0</v>
      </c>
      <c r="G787" s="326">
        <v>0</v>
      </c>
      <c r="H787" s="326">
        <v>0</v>
      </c>
      <c r="I787" s="326"/>
      <c r="J787" s="326">
        <v>0</v>
      </c>
      <c r="K787" s="326">
        <v>0</v>
      </c>
      <c r="L787" s="326">
        <v>0</v>
      </c>
      <c r="M787" s="326"/>
      <c r="N787" s="326">
        <v>0</v>
      </c>
    </row>
    <row r="788" spans="1:14" x14ac:dyDescent="0.25">
      <c r="A788" t="s">
        <v>2686</v>
      </c>
      <c r="C788" s="326">
        <v>11</v>
      </c>
      <c r="D788" s="326" t="s">
        <v>2581</v>
      </c>
      <c r="E788" s="326"/>
      <c r="F788" s="326">
        <v>0</v>
      </c>
      <c r="G788" s="326">
        <v>0</v>
      </c>
      <c r="H788" s="326">
        <v>0</v>
      </c>
      <c r="I788" s="326"/>
      <c r="J788" s="326">
        <v>0</v>
      </c>
      <c r="K788" s="326">
        <v>0</v>
      </c>
      <c r="L788" s="326">
        <v>0</v>
      </c>
      <c r="M788" s="326"/>
      <c r="N788" s="326">
        <v>0</v>
      </c>
    </row>
    <row r="789" spans="1:14" x14ac:dyDescent="0.25">
      <c r="A789" t="s">
        <v>2686</v>
      </c>
      <c r="C789" s="326">
        <v>12</v>
      </c>
      <c r="D789" s="326" t="s">
        <v>2569</v>
      </c>
      <c r="E789" s="326"/>
      <c r="F789" s="326">
        <v>0</v>
      </c>
      <c r="G789" s="326">
        <v>0</v>
      </c>
      <c r="H789" s="326">
        <v>0</v>
      </c>
      <c r="I789" s="326"/>
      <c r="J789" s="326">
        <v>0</v>
      </c>
      <c r="K789" s="326">
        <v>0</v>
      </c>
      <c r="L789" s="326">
        <v>0</v>
      </c>
      <c r="M789" s="326"/>
      <c r="N789" s="326">
        <v>0</v>
      </c>
    </row>
    <row r="790" spans="1:14" x14ac:dyDescent="0.25">
      <c r="A790" t="s">
        <v>2686</v>
      </c>
      <c r="C790" s="326">
        <v>13</v>
      </c>
      <c r="D790" s="326" t="s">
        <v>2661</v>
      </c>
      <c r="E790" s="326"/>
      <c r="F790" s="326">
        <v>0</v>
      </c>
      <c r="G790" s="326">
        <v>0</v>
      </c>
      <c r="H790" s="326">
        <v>0</v>
      </c>
      <c r="I790" s="326"/>
      <c r="J790" s="326">
        <v>0</v>
      </c>
      <c r="K790" s="326">
        <v>0</v>
      </c>
      <c r="L790" s="326">
        <v>0</v>
      </c>
      <c r="M790" s="326"/>
      <c r="N790" s="326">
        <v>0</v>
      </c>
    </row>
    <row r="791" spans="1:14" x14ac:dyDescent="0.25">
      <c r="A791" t="s">
        <v>2686</v>
      </c>
      <c r="C791" s="326">
        <v>14</v>
      </c>
      <c r="D791" s="326" t="s">
        <v>2662</v>
      </c>
      <c r="E791" s="326"/>
      <c r="F791" s="326">
        <v>0</v>
      </c>
      <c r="G791" s="326">
        <v>0</v>
      </c>
      <c r="H791" s="326">
        <v>0</v>
      </c>
      <c r="I791" s="326"/>
      <c r="J791" s="326">
        <v>0</v>
      </c>
      <c r="K791" s="326">
        <v>0</v>
      </c>
      <c r="L791" s="326">
        <v>0</v>
      </c>
      <c r="M791" s="326"/>
      <c r="N791" s="326">
        <v>0</v>
      </c>
    </row>
    <row r="792" spans="1:14" x14ac:dyDescent="0.25">
      <c r="A792" t="s">
        <v>2686</v>
      </c>
      <c r="C792" s="326">
        <v>15</v>
      </c>
      <c r="D792" s="326" t="s">
        <v>2663</v>
      </c>
      <c r="E792" s="326"/>
      <c r="F792" s="326">
        <v>0</v>
      </c>
      <c r="G792" s="326">
        <v>0</v>
      </c>
      <c r="H792" s="326">
        <v>0</v>
      </c>
      <c r="I792" s="326"/>
      <c r="J792" s="326">
        <v>0</v>
      </c>
      <c r="K792" s="326">
        <v>0</v>
      </c>
      <c r="L792" s="326">
        <v>0</v>
      </c>
      <c r="M792" s="326"/>
      <c r="N792" s="326">
        <v>0</v>
      </c>
    </row>
    <row r="793" spans="1:14" x14ac:dyDescent="0.25">
      <c r="A793" t="s">
        <v>2686</v>
      </c>
      <c r="C793" s="326"/>
      <c r="D793" s="326" t="s">
        <v>2664</v>
      </c>
      <c r="E793" s="326"/>
      <c r="F793" s="326">
        <v>0</v>
      </c>
      <c r="G793" s="326">
        <v>0</v>
      </c>
      <c r="H793" s="326">
        <v>0</v>
      </c>
      <c r="I793" s="326"/>
      <c r="J793" s="326">
        <v>0</v>
      </c>
      <c r="K793" s="326">
        <v>0</v>
      </c>
      <c r="L793" s="326">
        <v>0</v>
      </c>
      <c r="M793" s="326"/>
      <c r="N793" s="326">
        <v>0</v>
      </c>
    </row>
    <row r="794" spans="1:14" x14ac:dyDescent="0.25">
      <c r="A794" t="s">
        <v>2686</v>
      </c>
      <c r="C794" s="326">
        <v>16</v>
      </c>
      <c r="D794" s="326" t="s">
        <v>2581</v>
      </c>
      <c r="E794" s="326"/>
      <c r="F794" s="326">
        <v>0</v>
      </c>
      <c r="G794" s="326">
        <v>0</v>
      </c>
      <c r="H794" s="326">
        <v>0</v>
      </c>
      <c r="I794" s="326"/>
      <c r="J794" s="326">
        <v>0</v>
      </c>
      <c r="K794" s="326">
        <v>0</v>
      </c>
      <c r="L794" s="326">
        <v>0</v>
      </c>
      <c r="M794" s="326"/>
      <c r="N794" s="326">
        <v>0</v>
      </c>
    </row>
    <row r="795" spans="1:14" x14ac:dyDescent="0.25">
      <c r="A795" t="s">
        <v>2686</v>
      </c>
      <c r="C795" s="326">
        <v>17</v>
      </c>
      <c r="D795" s="326" t="s">
        <v>2570</v>
      </c>
      <c r="E795" s="326"/>
      <c r="F795" s="326">
        <v>0</v>
      </c>
      <c r="G795" s="326">
        <v>0</v>
      </c>
      <c r="H795" s="326">
        <v>0</v>
      </c>
      <c r="I795" s="326"/>
      <c r="J795" s="326">
        <v>0</v>
      </c>
      <c r="K795" s="326">
        <v>0</v>
      </c>
      <c r="L795" s="326">
        <v>0</v>
      </c>
      <c r="M795" s="326"/>
      <c r="N795" s="326">
        <v>0</v>
      </c>
    </row>
    <row r="796" spans="1:14" x14ac:dyDescent="0.25">
      <c r="A796" t="s">
        <v>2686</v>
      </c>
      <c r="C796" s="326">
        <v>18</v>
      </c>
      <c r="D796" s="326" t="s">
        <v>2665</v>
      </c>
      <c r="E796" s="326"/>
      <c r="F796" s="326">
        <v>0</v>
      </c>
      <c r="G796" s="326">
        <v>0</v>
      </c>
      <c r="H796" s="326">
        <v>0</v>
      </c>
      <c r="I796" s="326"/>
      <c r="J796" s="326">
        <v>0</v>
      </c>
      <c r="K796" s="326">
        <v>0</v>
      </c>
      <c r="L796" s="326">
        <v>0</v>
      </c>
      <c r="M796" s="326"/>
      <c r="N796" s="326">
        <v>0</v>
      </c>
    </row>
    <row r="797" spans="1:14" x14ac:dyDescent="0.25">
      <c r="A797" t="s">
        <v>2686</v>
      </c>
      <c r="C797" s="326">
        <v>19</v>
      </c>
      <c r="D797" s="326" t="s">
        <v>2666</v>
      </c>
      <c r="E797" s="326"/>
      <c r="F797" s="326">
        <v>0</v>
      </c>
      <c r="G797" s="326">
        <v>0</v>
      </c>
      <c r="H797" s="326">
        <v>0</v>
      </c>
      <c r="I797" s="326"/>
      <c r="J797" s="326">
        <v>0</v>
      </c>
      <c r="K797" s="326">
        <v>0</v>
      </c>
      <c r="L797" s="326">
        <v>0</v>
      </c>
      <c r="M797" s="326"/>
      <c r="N797" s="326">
        <v>0</v>
      </c>
    </row>
    <row r="798" spans="1:14" x14ac:dyDescent="0.25">
      <c r="A798" t="s">
        <v>2686</v>
      </c>
      <c r="C798" s="326">
        <v>20</v>
      </c>
      <c r="D798" s="326" t="s">
        <v>2667</v>
      </c>
      <c r="E798" s="326"/>
      <c r="F798" s="326">
        <v>0</v>
      </c>
      <c r="G798" s="326">
        <v>0</v>
      </c>
      <c r="H798" s="326">
        <v>0</v>
      </c>
      <c r="I798" s="326"/>
      <c r="J798" s="326">
        <v>0</v>
      </c>
      <c r="K798" s="326">
        <v>0</v>
      </c>
      <c r="L798" s="326">
        <v>0</v>
      </c>
      <c r="M798" s="326"/>
      <c r="N798" s="326">
        <v>0</v>
      </c>
    </row>
    <row r="799" spans="1:14" x14ac:dyDescent="0.25">
      <c r="A799" t="s">
        <v>2686</v>
      </c>
      <c r="C799" s="326">
        <v>21</v>
      </c>
      <c r="D799" s="326" t="s">
        <v>2668</v>
      </c>
      <c r="E799" s="326"/>
      <c r="F799" s="326">
        <v>0</v>
      </c>
      <c r="G799" s="326">
        <v>0</v>
      </c>
      <c r="H799" s="326">
        <v>0</v>
      </c>
      <c r="I799" s="326"/>
      <c r="J799" s="326">
        <v>0</v>
      </c>
      <c r="K799" s="326">
        <v>0</v>
      </c>
      <c r="L799" s="326">
        <v>0</v>
      </c>
      <c r="M799" s="326"/>
      <c r="N799" s="326">
        <v>0</v>
      </c>
    </row>
    <row r="800" spans="1:14" x14ac:dyDescent="0.25">
      <c r="A800" t="s">
        <v>2686</v>
      </c>
      <c r="C800" s="326">
        <v>22</v>
      </c>
      <c r="D800" s="326" t="s">
        <v>2669</v>
      </c>
      <c r="E800" s="326"/>
      <c r="F800" s="326">
        <v>0</v>
      </c>
      <c r="G800" s="326">
        <v>0</v>
      </c>
      <c r="H800" s="326">
        <v>0</v>
      </c>
      <c r="I800" s="326"/>
      <c r="J800" s="326">
        <v>0</v>
      </c>
      <c r="K800" s="326">
        <v>0</v>
      </c>
      <c r="L800" s="326">
        <v>0</v>
      </c>
      <c r="M800" s="326"/>
      <c r="N800" s="326">
        <v>0</v>
      </c>
    </row>
    <row r="801" spans="1:14" x14ac:dyDescent="0.25">
      <c r="A801" t="s">
        <v>2686</v>
      </c>
      <c r="C801" s="326">
        <v>23</v>
      </c>
      <c r="D801" s="326" t="s">
        <v>2670</v>
      </c>
      <c r="E801" s="326"/>
      <c r="F801" s="326">
        <v>0</v>
      </c>
      <c r="G801" s="326">
        <v>0</v>
      </c>
      <c r="H801" s="326">
        <v>0</v>
      </c>
      <c r="I801" s="326"/>
      <c r="J801" s="326">
        <v>0</v>
      </c>
      <c r="K801" s="326">
        <v>0</v>
      </c>
      <c r="L801" s="326">
        <v>0</v>
      </c>
      <c r="M801" s="326"/>
      <c r="N801" s="326">
        <v>0</v>
      </c>
    </row>
    <row r="802" spans="1:14" x14ac:dyDescent="0.25">
      <c r="A802" t="s">
        <v>2686</v>
      </c>
      <c r="C802" s="326">
        <v>24</v>
      </c>
      <c r="D802" s="326" t="s">
        <v>2556</v>
      </c>
      <c r="E802" s="326"/>
      <c r="F802" s="326">
        <v>0</v>
      </c>
      <c r="G802" s="326">
        <v>0</v>
      </c>
      <c r="H802" s="326">
        <v>0</v>
      </c>
      <c r="I802" s="326"/>
      <c r="J802" s="326">
        <v>0</v>
      </c>
      <c r="K802" s="326">
        <v>0</v>
      </c>
      <c r="L802" s="326">
        <v>0</v>
      </c>
      <c r="M802" s="326"/>
      <c r="N802" s="326">
        <v>0</v>
      </c>
    </row>
    <row r="803" spans="1:14" x14ac:dyDescent="0.25">
      <c r="A803" t="s">
        <v>2686</v>
      </c>
      <c r="C803" s="326">
        <v>25</v>
      </c>
      <c r="D803" s="326" t="s">
        <v>2557</v>
      </c>
      <c r="E803" s="326"/>
      <c r="F803" s="326">
        <v>0</v>
      </c>
      <c r="G803" s="326">
        <v>0</v>
      </c>
      <c r="H803" s="326">
        <v>0</v>
      </c>
      <c r="I803" s="326"/>
      <c r="J803" s="326">
        <v>0</v>
      </c>
      <c r="K803" s="326">
        <v>0</v>
      </c>
      <c r="L803" s="326">
        <v>0</v>
      </c>
      <c r="M803" s="326"/>
      <c r="N803" s="326">
        <v>0</v>
      </c>
    </row>
    <row r="804" spans="1:14" x14ac:dyDescent="0.25">
      <c r="A804" t="s">
        <v>2686</v>
      </c>
      <c r="C804" s="326"/>
      <c r="D804" s="326" t="s">
        <v>2671</v>
      </c>
      <c r="E804" s="326"/>
      <c r="F804" s="326">
        <v>1094422345</v>
      </c>
      <c r="G804" s="326">
        <v>580463</v>
      </c>
      <c r="H804" s="326">
        <v>1095002808</v>
      </c>
      <c r="I804" s="326"/>
      <c r="J804" s="326">
        <v>1095002808</v>
      </c>
      <c r="K804" s="326">
        <v>0</v>
      </c>
      <c r="L804" s="326">
        <v>1095002808</v>
      </c>
      <c r="M804" s="326"/>
      <c r="N804" s="326">
        <v>0</v>
      </c>
    </row>
    <row r="805" spans="1:14" x14ac:dyDescent="0.25">
      <c r="A805" t="s">
        <v>2686</v>
      </c>
      <c r="C805" s="326">
        <v>26</v>
      </c>
      <c r="D805" s="326" t="s">
        <v>2589</v>
      </c>
      <c r="E805" s="326"/>
      <c r="F805" s="326">
        <v>0</v>
      </c>
      <c r="G805" s="326">
        <v>580463</v>
      </c>
      <c r="H805" s="326">
        <v>580463</v>
      </c>
      <c r="I805" s="326"/>
      <c r="J805" s="326">
        <v>409256600</v>
      </c>
      <c r="K805" s="326">
        <v>-408676137</v>
      </c>
      <c r="L805" s="326">
        <v>580463</v>
      </c>
      <c r="M805" s="326"/>
      <c r="N805" s="326">
        <v>0</v>
      </c>
    </row>
    <row r="806" spans="1:14" x14ac:dyDescent="0.25">
      <c r="A806" t="s">
        <v>2686</v>
      </c>
      <c r="C806" s="326">
        <v>27</v>
      </c>
      <c r="D806" s="326" t="s">
        <v>2580</v>
      </c>
      <c r="E806" s="326"/>
      <c r="F806" s="326">
        <v>84283253</v>
      </c>
      <c r="G806" s="326">
        <v>0</v>
      </c>
      <c r="H806" s="326">
        <v>84283253</v>
      </c>
      <c r="I806" s="326"/>
      <c r="J806" s="326">
        <v>432125492</v>
      </c>
      <c r="K806" s="326">
        <v>-347842239</v>
      </c>
      <c r="L806" s="326">
        <v>84283253</v>
      </c>
      <c r="M806" s="326"/>
      <c r="N806" s="326">
        <v>0</v>
      </c>
    </row>
    <row r="807" spans="1:14" x14ac:dyDescent="0.25">
      <c r="A807" t="s">
        <v>2686</v>
      </c>
      <c r="C807" s="326">
        <v>28</v>
      </c>
      <c r="D807" s="326" t="s">
        <v>2577</v>
      </c>
      <c r="E807" s="326"/>
      <c r="F807" s="326">
        <v>1008892271</v>
      </c>
      <c r="G807" s="326">
        <v>0</v>
      </c>
      <c r="H807" s="326">
        <v>1008892271</v>
      </c>
      <c r="I807" s="326"/>
      <c r="J807" s="326">
        <v>0</v>
      </c>
      <c r="K807" s="326">
        <v>1008892271</v>
      </c>
      <c r="L807" s="326">
        <v>1008892271</v>
      </c>
      <c r="M807" s="326"/>
      <c r="N807" s="326">
        <v>0</v>
      </c>
    </row>
    <row r="808" spans="1:14" x14ac:dyDescent="0.25">
      <c r="A808" t="s">
        <v>2686</v>
      </c>
      <c r="C808" s="326" t="s">
        <v>2672</v>
      </c>
      <c r="D808" s="326" t="s">
        <v>2567</v>
      </c>
      <c r="E808" s="326"/>
      <c r="F808" s="326">
        <v>0</v>
      </c>
      <c r="G808" s="326">
        <v>0</v>
      </c>
      <c r="H808" s="326">
        <v>0</v>
      </c>
      <c r="I808" s="326"/>
      <c r="J808" s="326">
        <v>0</v>
      </c>
      <c r="K808" s="326">
        <v>0</v>
      </c>
      <c r="L808" s="326">
        <v>0</v>
      </c>
      <c r="M808" s="326"/>
      <c r="N808" s="326">
        <v>0</v>
      </c>
    </row>
    <row r="809" spans="1:14" x14ac:dyDescent="0.25">
      <c r="A809" t="s">
        <v>2686</v>
      </c>
      <c r="C809" s="326" t="s">
        <v>2673</v>
      </c>
      <c r="D809" s="326" t="s">
        <v>2568</v>
      </c>
      <c r="E809" s="326"/>
      <c r="F809" s="326">
        <v>0</v>
      </c>
      <c r="G809" s="326">
        <v>0</v>
      </c>
      <c r="H809" s="326">
        <v>0</v>
      </c>
      <c r="I809" s="326"/>
      <c r="J809" s="326">
        <v>108084175</v>
      </c>
      <c r="K809" s="326">
        <v>-108084175</v>
      </c>
      <c r="L809" s="326">
        <v>0</v>
      </c>
      <c r="M809" s="326"/>
      <c r="N809" s="326">
        <v>0</v>
      </c>
    </row>
    <row r="810" spans="1:14" x14ac:dyDescent="0.25">
      <c r="A810" t="s">
        <v>2686</v>
      </c>
      <c r="C810" s="326">
        <v>30</v>
      </c>
      <c r="D810" s="326" t="s">
        <v>2579</v>
      </c>
      <c r="E810" s="326"/>
      <c r="F810" s="326">
        <v>1246821</v>
      </c>
      <c r="G810" s="326">
        <v>0</v>
      </c>
      <c r="H810" s="326">
        <v>1246821</v>
      </c>
      <c r="I810" s="326"/>
      <c r="J810" s="326">
        <v>1246821</v>
      </c>
      <c r="K810" s="326">
        <v>0</v>
      </c>
      <c r="L810" s="326">
        <v>1246821</v>
      </c>
      <c r="M810" s="326"/>
      <c r="N810" s="326">
        <v>0</v>
      </c>
    </row>
    <row r="811" spans="1:14" x14ac:dyDescent="0.25">
      <c r="A811" t="s">
        <v>2686</v>
      </c>
      <c r="C811" s="326">
        <v>31</v>
      </c>
      <c r="D811" s="326" t="s">
        <v>2558</v>
      </c>
      <c r="E811" s="326"/>
      <c r="F811" s="326">
        <v>0</v>
      </c>
      <c r="G811" s="326">
        <v>0</v>
      </c>
      <c r="H811" s="326">
        <v>0</v>
      </c>
      <c r="I811" s="326"/>
      <c r="J811" s="326">
        <v>0</v>
      </c>
      <c r="K811" s="326">
        <v>0</v>
      </c>
      <c r="L811" s="326">
        <v>0</v>
      </c>
      <c r="M811" s="326"/>
      <c r="N811" s="326">
        <v>0</v>
      </c>
    </row>
    <row r="812" spans="1:14" x14ac:dyDescent="0.25">
      <c r="A812" t="s">
        <v>2686</v>
      </c>
      <c r="C812" s="326">
        <v>32</v>
      </c>
      <c r="D812" s="326" t="s">
        <v>2578</v>
      </c>
      <c r="E812" s="326"/>
      <c r="F812" s="326"/>
      <c r="G812" s="326">
        <v>0</v>
      </c>
      <c r="H812" s="326">
        <v>0</v>
      </c>
      <c r="I812" s="326"/>
      <c r="J812" s="326">
        <v>0</v>
      </c>
      <c r="K812" s="326">
        <v>0</v>
      </c>
      <c r="L812" s="326">
        <v>0</v>
      </c>
      <c r="M812" s="326"/>
      <c r="N812" s="326">
        <v>0</v>
      </c>
    </row>
    <row r="813" spans="1:14" x14ac:dyDescent="0.25">
      <c r="A813" t="s">
        <v>2686</v>
      </c>
      <c r="C813" s="326">
        <v>33</v>
      </c>
      <c r="D813" s="326" t="s">
        <v>2588</v>
      </c>
      <c r="E813" s="326"/>
      <c r="F813" s="326">
        <v>0</v>
      </c>
      <c r="G813" s="326">
        <v>0</v>
      </c>
      <c r="H813" s="326">
        <v>0</v>
      </c>
      <c r="I813" s="326"/>
      <c r="J813" s="326">
        <v>0</v>
      </c>
      <c r="K813" s="326">
        <v>0</v>
      </c>
      <c r="L813" s="326">
        <v>0</v>
      </c>
      <c r="M813" s="326"/>
      <c r="N813" s="326">
        <v>0</v>
      </c>
    </row>
    <row r="814" spans="1:14" x14ac:dyDescent="0.25">
      <c r="A814" t="s">
        <v>2686</v>
      </c>
      <c r="C814" s="326">
        <v>34</v>
      </c>
      <c r="D814" s="326" t="s">
        <v>2674</v>
      </c>
      <c r="E814" s="326"/>
      <c r="F814" s="326">
        <v>0</v>
      </c>
      <c r="G814" s="326">
        <v>0</v>
      </c>
      <c r="H814" s="326">
        <v>0</v>
      </c>
      <c r="I814" s="326"/>
      <c r="J814" s="326">
        <v>0</v>
      </c>
      <c r="K814" s="326">
        <v>0</v>
      </c>
      <c r="L814" s="326">
        <v>0</v>
      </c>
      <c r="M814" s="326"/>
      <c r="N814" s="326">
        <v>0</v>
      </c>
    </row>
    <row r="815" spans="1:14" x14ac:dyDescent="0.25">
      <c r="A815" t="s">
        <v>2686</v>
      </c>
      <c r="C815" s="326">
        <v>35</v>
      </c>
      <c r="D815" s="326" t="s">
        <v>2675</v>
      </c>
      <c r="E815" s="326"/>
      <c r="F815" s="326">
        <v>0</v>
      </c>
      <c r="G815" s="326">
        <v>0</v>
      </c>
      <c r="H815" s="326">
        <v>0</v>
      </c>
      <c r="I815" s="326"/>
      <c r="J815" s="326">
        <v>0</v>
      </c>
      <c r="K815" s="326">
        <v>0</v>
      </c>
      <c r="L815" s="326">
        <v>0</v>
      </c>
      <c r="M815" s="326"/>
      <c r="N815" s="326">
        <v>0</v>
      </c>
    </row>
    <row r="816" spans="1:14" x14ac:dyDescent="0.25">
      <c r="A816" t="s">
        <v>2686</v>
      </c>
      <c r="C816" s="326">
        <v>36</v>
      </c>
      <c r="D816" s="326" t="s">
        <v>2676</v>
      </c>
      <c r="E816" s="326"/>
      <c r="F816" s="326">
        <v>0</v>
      </c>
      <c r="G816" s="326">
        <v>0</v>
      </c>
      <c r="H816" s="326">
        <v>0</v>
      </c>
      <c r="I816" s="326"/>
      <c r="J816" s="326">
        <v>0</v>
      </c>
      <c r="K816" s="326">
        <v>0</v>
      </c>
      <c r="L816" s="326">
        <v>0</v>
      </c>
      <c r="M816" s="326"/>
      <c r="N816" s="326">
        <v>0</v>
      </c>
    </row>
    <row r="817" spans="1:14" x14ac:dyDescent="0.25">
      <c r="A817" t="s">
        <v>2686</v>
      </c>
      <c r="C817" s="326">
        <v>37</v>
      </c>
      <c r="D817" s="326" t="s">
        <v>2566</v>
      </c>
      <c r="E817" s="326"/>
      <c r="F817" s="326">
        <v>0</v>
      </c>
      <c r="G817" s="326">
        <v>0</v>
      </c>
      <c r="H817" s="326">
        <v>0</v>
      </c>
      <c r="I817" s="326"/>
      <c r="J817" s="326">
        <v>144289720</v>
      </c>
      <c r="K817" s="326">
        <v>-144289720</v>
      </c>
      <c r="L817" s="326">
        <v>0</v>
      </c>
      <c r="M817" s="326"/>
      <c r="N817" s="326">
        <v>0</v>
      </c>
    </row>
    <row r="818" spans="1:14" x14ac:dyDescent="0.25">
      <c r="A818" t="s">
        <v>2686</v>
      </c>
      <c r="C818" s="326">
        <v>38</v>
      </c>
      <c r="D818" s="326" t="s">
        <v>2584</v>
      </c>
      <c r="E818" s="326"/>
      <c r="F818" s="326">
        <v>0</v>
      </c>
      <c r="G818" s="326">
        <v>0</v>
      </c>
      <c r="H818" s="326">
        <v>0</v>
      </c>
      <c r="I818" s="326"/>
      <c r="J818" s="326">
        <v>0</v>
      </c>
      <c r="K818" s="326">
        <v>0</v>
      </c>
      <c r="L818" s="326">
        <v>0</v>
      </c>
      <c r="M818" s="326"/>
      <c r="N818" s="326">
        <v>0</v>
      </c>
    </row>
    <row r="819" spans="1:14" x14ac:dyDescent="0.25">
      <c r="A819" t="s">
        <v>2686</v>
      </c>
      <c r="C819" s="326">
        <v>39</v>
      </c>
      <c r="D819" s="326" t="s">
        <v>2677</v>
      </c>
      <c r="E819" s="326"/>
      <c r="F819" s="326">
        <v>0</v>
      </c>
      <c r="G819" s="326">
        <v>0</v>
      </c>
      <c r="H819" s="326">
        <v>0</v>
      </c>
      <c r="I819" s="326"/>
      <c r="J819" s="326">
        <v>0</v>
      </c>
      <c r="K819" s="326">
        <v>0</v>
      </c>
      <c r="L819" s="326">
        <v>0</v>
      </c>
      <c r="M819" s="326"/>
      <c r="N819" s="326">
        <v>0</v>
      </c>
    </row>
    <row r="820" spans="1:14" x14ac:dyDescent="0.25">
      <c r="A820" t="s">
        <v>2686</v>
      </c>
      <c r="C820" s="326"/>
      <c r="D820" s="326" t="s">
        <v>2678</v>
      </c>
      <c r="E820" s="326"/>
      <c r="F820" s="326">
        <v>0</v>
      </c>
      <c r="G820" s="326">
        <v>0</v>
      </c>
      <c r="H820" s="326">
        <v>0</v>
      </c>
      <c r="I820" s="326"/>
      <c r="J820" s="326">
        <v>0</v>
      </c>
      <c r="K820" s="326">
        <v>0</v>
      </c>
      <c r="L820" s="326">
        <v>0</v>
      </c>
      <c r="M820" s="326"/>
      <c r="N820" s="326">
        <v>0</v>
      </c>
    </row>
    <row r="821" spans="1:14" x14ac:dyDescent="0.25">
      <c r="A821" t="s">
        <v>2686</v>
      </c>
      <c r="C821" s="326">
        <v>40</v>
      </c>
      <c r="D821" s="326" t="s">
        <v>2587</v>
      </c>
      <c r="E821" s="326"/>
      <c r="F821" s="326">
        <v>0</v>
      </c>
      <c r="G821" s="326">
        <v>0</v>
      </c>
      <c r="H821" s="326">
        <v>0</v>
      </c>
      <c r="I821" s="326"/>
      <c r="J821" s="326">
        <v>0</v>
      </c>
      <c r="K821" s="326">
        <v>0</v>
      </c>
      <c r="L821" s="326">
        <v>0</v>
      </c>
      <c r="M821" s="326"/>
      <c r="N821" s="326">
        <v>0</v>
      </c>
    </row>
    <row r="822" spans="1:14" x14ac:dyDescent="0.25">
      <c r="A822" t="s">
        <v>2686</v>
      </c>
      <c r="C822" s="326">
        <v>41</v>
      </c>
      <c r="D822" s="326" t="s">
        <v>2572</v>
      </c>
      <c r="E822" s="326"/>
      <c r="F822" s="326">
        <v>0</v>
      </c>
      <c r="G822" s="326">
        <v>0</v>
      </c>
      <c r="H822" s="326">
        <v>0</v>
      </c>
      <c r="I822" s="326"/>
      <c r="J822" s="326">
        <v>0</v>
      </c>
      <c r="K822" s="326">
        <v>0</v>
      </c>
      <c r="L822" s="326">
        <v>0</v>
      </c>
      <c r="M822" s="326"/>
      <c r="N822" s="326">
        <v>0</v>
      </c>
    </row>
    <row r="823" spans="1:14" x14ac:dyDescent="0.25">
      <c r="A823" t="s">
        <v>2686</v>
      </c>
      <c r="C823" s="326">
        <v>42</v>
      </c>
      <c r="D823" s="326" t="s">
        <v>2575</v>
      </c>
      <c r="E823" s="326"/>
      <c r="F823" s="326">
        <v>0</v>
      </c>
      <c r="G823" s="326">
        <v>0</v>
      </c>
      <c r="H823" s="326">
        <v>0</v>
      </c>
      <c r="I823" s="326"/>
      <c r="J823" s="326">
        <v>0</v>
      </c>
      <c r="K823" s="326">
        <v>0</v>
      </c>
      <c r="L823" s="326">
        <v>0</v>
      </c>
      <c r="M823" s="326"/>
      <c r="N823" s="326">
        <v>0</v>
      </c>
    </row>
    <row r="824" spans="1:14" x14ac:dyDescent="0.25">
      <c r="A824" t="s">
        <v>2686</v>
      </c>
      <c r="C824" s="326">
        <v>43</v>
      </c>
      <c r="D824" s="326" t="s">
        <v>2564</v>
      </c>
      <c r="E824" s="326"/>
      <c r="F824" s="326">
        <v>0</v>
      </c>
      <c r="G824" s="326">
        <v>0</v>
      </c>
      <c r="H824" s="326">
        <v>0</v>
      </c>
      <c r="I824" s="326"/>
      <c r="J824" s="326">
        <v>0</v>
      </c>
      <c r="K824" s="326">
        <v>0</v>
      </c>
      <c r="L824" s="326">
        <v>0</v>
      </c>
      <c r="M824" s="326"/>
      <c r="N824" s="326">
        <v>0</v>
      </c>
    </row>
    <row r="825" spans="1:14" x14ac:dyDescent="0.25">
      <c r="A825" t="s">
        <v>2686</v>
      </c>
      <c r="C825" s="326">
        <v>44</v>
      </c>
      <c r="D825" s="326" t="s">
        <v>2571</v>
      </c>
      <c r="E825" s="326"/>
      <c r="F825" s="326">
        <v>0</v>
      </c>
      <c r="G825" s="326">
        <v>0</v>
      </c>
      <c r="H825" s="326">
        <v>0</v>
      </c>
      <c r="I825" s="326"/>
      <c r="J825" s="326">
        <v>0</v>
      </c>
      <c r="K825" s="326">
        <v>0</v>
      </c>
      <c r="L825" s="326">
        <v>0</v>
      </c>
      <c r="M825" s="326"/>
      <c r="N825" s="326">
        <v>0</v>
      </c>
    </row>
    <row r="826" spans="1:14" x14ac:dyDescent="0.25">
      <c r="A826" t="s">
        <v>2686</v>
      </c>
      <c r="C826" s="326">
        <v>45</v>
      </c>
      <c r="D826" s="326" t="s">
        <v>2573</v>
      </c>
      <c r="E826" s="326"/>
      <c r="F826" s="326">
        <v>0</v>
      </c>
      <c r="G826" s="326">
        <v>0</v>
      </c>
      <c r="H826" s="326">
        <v>0</v>
      </c>
      <c r="I826" s="326"/>
      <c r="J826" s="326">
        <v>0</v>
      </c>
      <c r="K826" s="326">
        <v>0</v>
      </c>
      <c r="L826" s="326">
        <v>0</v>
      </c>
      <c r="M826" s="326"/>
      <c r="N826" s="326">
        <v>0</v>
      </c>
    </row>
    <row r="827" spans="1:14" x14ac:dyDescent="0.25">
      <c r="A827" t="s">
        <v>2686</v>
      </c>
      <c r="C827" s="326">
        <v>46</v>
      </c>
      <c r="D827" s="326" t="s">
        <v>2583</v>
      </c>
      <c r="E827" s="326"/>
      <c r="F827" s="326">
        <v>0</v>
      </c>
      <c r="G827" s="326">
        <v>0</v>
      </c>
      <c r="H827" s="326">
        <v>0</v>
      </c>
      <c r="I827" s="326"/>
      <c r="J827" s="326">
        <v>0</v>
      </c>
      <c r="K827" s="326">
        <v>0</v>
      </c>
      <c r="L827" s="326">
        <v>0</v>
      </c>
      <c r="M827" s="326"/>
      <c r="N827" s="326">
        <v>0</v>
      </c>
    </row>
    <row r="828" spans="1:14" x14ac:dyDescent="0.25">
      <c r="A828" t="s">
        <v>2686</v>
      </c>
      <c r="C828" s="326">
        <v>47</v>
      </c>
      <c r="D828" s="326" t="s">
        <v>2546</v>
      </c>
      <c r="E828" s="326"/>
      <c r="F828" s="326">
        <v>0</v>
      </c>
      <c r="G828" s="326">
        <v>0</v>
      </c>
      <c r="H828" s="326">
        <v>0</v>
      </c>
      <c r="I828" s="326"/>
      <c r="J828" s="326">
        <v>0</v>
      </c>
      <c r="K828" s="326">
        <v>0</v>
      </c>
      <c r="L828" s="326">
        <v>0</v>
      </c>
      <c r="M828" s="326"/>
      <c r="N828" s="326">
        <v>0</v>
      </c>
    </row>
    <row r="829" spans="1:14" x14ac:dyDescent="0.25">
      <c r="A829" t="s">
        <v>2686</v>
      </c>
      <c r="C829" s="326"/>
      <c r="D829" s="326" t="s">
        <v>2679</v>
      </c>
      <c r="E829" s="326"/>
      <c r="F829" s="326">
        <v>0</v>
      </c>
      <c r="G829" s="326">
        <v>0</v>
      </c>
      <c r="H829" s="326">
        <v>0</v>
      </c>
      <c r="I829" s="326"/>
      <c r="J829" s="326">
        <v>0</v>
      </c>
      <c r="K829" s="326">
        <v>0</v>
      </c>
      <c r="L829" s="326">
        <v>0</v>
      </c>
      <c r="M829" s="326"/>
      <c r="N829" s="326">
        <v>0</v>
      </c>
    </row>
    <row r="830" spans="1:14" x14ac:dyDescent="0.25">
      <c r="A830" t="s">
        <v>2686</v>
      </c>
      <c r="C830" s="326">
        <v>48</v>
      </c>
      <c r="D830" s="326" t="s">
        <v>2585</v>
      </c>
      <c r="E830" s="326"/>
      <c r="F830" s="326">
        <v>0</v>
      </c>
      <c r="G830" s="326">
        <v>0</v>
      </c>
      <c r="H830" s="326">
        <v>0</v>
      </c>
      <c r="I830" s="326"/>
      <c r="J830" s="326">
        <v>0</v>
      </c>
      <c r="K830" s="326">
        <v>0</v>
      </c>
      <c r="L830" s="326">
        <v>0</v>
      </c>
      <c r="M830" s="326"/>
      <c r="N830" s="326">
        <v>0</v>
      </c>
    </row>
    <row r="831" spans="1:14" x14ac:dyDescent="0.25">
      <c r="A831" t="s">
        <v>2686</v>
      </c>
      <c r="C831" s="326">
        <v>49</v>
      </c>
      <c r="D831" s="326" t="s">
        <v>2680</v>
      </c>
      <c r="E831" s="326"/>
      <c r="F831" s="326">
        <v>0</v>
      </c>
      <c r="G831" s="326">
        <v>0</v>
      </c>
      <c r="H831" s="326">
        <v>0</v>
      </c>
      <c r="I831" s="326"/>
      <c r="J831" s="326">
        <v>0</v>
      </c>
      <c r="K831" s="326">
        <v>0</v>
      </c>
      <c r="L831" s="326">
        <v>0</v>
      </c>
      <c r="M831" s="326"/>
      <c r="N831" s="326">
        <v>0</v>
      </c>
    </row>
    <row r="832" spans="1:14" x14ac:dyDescent="0.25">
      <c r="A832" t="s">
        <v>2686</v>
      </c>
      <c r="C832" s="326">
        <v>50</v>
      </c>
      <c r="D832" s="326" t="s">
        <v>2681</v>
      </c>
      <c r="E832" s="326"/>
      <c r="F832" s="326">
        <v>0</v>
      </c>
      <c r="G832" s="326">
        <v>0</v>
      </c>
      <c r="H832" s="326">
        <v>0</v>
      </c>
      <c r="I832" s="326"/>
      <c r="J832" s="326">
        <v>0</v>
      </c>
      <c r="K832" s="326">
        <v>0</v>
      </c>
      <c r="L832" s="326">
        <v>0</v>
      </c>
      <c r="M832" s="326"/>
      <c r="N832" s="326">
        <v>0</v>
      </c>
    </row>
    <row r="833" spans="1:14" x14ac:dyDescent="0.25">
      <c r="A833" t="s">
        <v>2686</v>
      </c>
      <c r="C833" s="326"/>
      <c r="D833" s="326" t="s">
        <v>2682</v>
      </c>
      <c r="E833" s="326"/>
      <c r="F833" s="326">
        <v>29452343</v>
      </c>
      <c r="G833" s="326">
        <v>0</v>
      </c>
      <c r="H833" s="326">
        <v>29452343</v>
      </c>
      <c r="I833" s="326"/>
      <c r="J833" s="326">
        <v>29452343</v>
      </c>
      <c r="K833" s="326">
        <v>0</v>
      </c>
      <c r="L833" s="326">
        <v>29452343</v>
      </c>
      <c r="M833" s="326"/>
      <c r="N833" s="326">
        <v>0</v>
      </c>
    </row>
    <row r="834" spans="1:14" x14ac:dyDescent="0.25">
      <c r="A834" t="s">
        <v>2686</v>
      </c>
      <c r="C834" s="326">
        <v>51</v>
      </c>
      <c r="D834" s="326" t="s">
        <v>2582</v>
      </c>
      <c r="E834" s="326"/>
      <c r="F834" s="326">
        <v>0</v>
      </c>
      <c r="G834" s="326">
        <v>0</v>
      </c>
      <c r="H834" s="326">
        <v>0</v>
      </c>
      <c r="I834" s="326"/>
      <c r="J834" s="326">
        <v>0</v>
      </c>
      <c r="K834" s="326">
        <v>0</v>
      </c>
      <c r="L834" s="326">
        <v>0</v>
      </c>
      <c r="M834" s="326"/>
      <c r="N834" s="326">
        <v>0</v>
      </c>
    </row>
    <row r="835" spans="1:14" x14ac:dyDescent="0.25">
      <c r="A835" t="s">
        <v>2686</v>
      </c>
      <c r="C835" s="326">
        <v>52</v>
      </c>
      <c r="D835" s="326" t="s">
        <v>2681</v>
      </c>
      <c r="E835" s="326"/>
      <c r="F835" s="326">
        <v>29452343</v>
      </c>
      <c r="G835" s="326">
        <v>0</v>
      </c>
      <c r="H835" s="326">
        <v>29452343</v>
      </c>
      <c r="I835" s="326"/>
      <c r="J835" s="326">
        <v>29452343</v>
      </c>
      <c r="K835" s="326">
        <v>0</v>
      </c>
      <c r="L835" s="326">
        <v>29452343</v>
      </c>
      <c r="M835" s="326"/>
      <c r="N835" s="326">
        <v>0</v>
      </c>
    </row>
    <row r="836" spans="1:14" x14ac:dyDescent="0.25">
      <c r="A836" t="s">
        <v>2686</v>
      </c>
      <c r="C836" s="326"/>
      <c r="D836" s="326" t="s">
        <v>2683</v>
      </c>
      <c r="E836" s="326"/>
      <c r="F836" s="326">
        <v>1171802</v>
      </c>
      <c r="G836" s="326">
        <v>0</v>
      </c>
      <c r="H836" s="326">
        <v>1171802</v>
      </c>
      <c r="I836" s="326"/>
      <c r="J836" s="326">
        <v>1171800</v>
      </c>
      <c r="K836" s="326">
        <v>0</v>
      </c>
      <c r="L836" s="326">
        <v>1171800</v>
      </c>
      <c r="M836" s="326"/>
      <c r="N836" s="326">
        <v>2</v>
      </c>
    </row>
    <row r="837" spans="1:14" x14ac:dyDescent="0.25">
      <c r="A837" t="s">
        <v>2686</v>
      </c>
      <c r="C837" s="326">
        <v>53</v>
      </c>
      <c r="D837" s="326" t="s">
        <v>2562</v>
      </c>
      <c r="E837" s="326"/>
      <c r="F837" s="326">
        <v>1171802</v>
      </c>
      <c r="G837" s="326">
        <v>0</v>
      </c>
      <c r="H837" s="326">
        <v>1171802</v>
      </c>
      <c r="I837" s="326"/>
      <c r="J837" s="326">
        <v>1171800</v>
      </c>
      <c r="K837" s="326">
        <v>0</v>
      </c>
      <c r="L837" s="326">
        <v>1171800</v>
      </c>
      <c r="M837" s="326"/>
      <c r="N837" s="326">
        <v>2</v>
      </c>
    </row>
    <row r="838" spans="1:14" x14ac:dyDescent="0.25">
      <c r="A838" t="s">
        <v>2686</v>
      </c>
      <c r="C838" s="326"/>
      <c r="D838" s="326" t="s">
        <v>2684</v>
      </c>
      <c r="E838" s="326"/>
      <c r="F838" s="326">
        <v>13773605</v>
      </c>
      <c r="G838" s="326">
        <v>0</v>
      </c>
      <c r="H838" s="326">
        <v>13773605</v>
      </c>
      <c r="I838" s="326"/>
      <c r="J838" s="326">
        <v>13773600</v>
      </c>
      <c r="K838" s="326">
        <v>0</v>
      </c>
      <c r="L838" s="326">
        <v>13773600</v>
      </c>
      <c r="M838" s="326"/>
      <c r="N838" s="326">
        <v>5</v>
      </c>
    </row>
    <row r="839" spans="1:14" x14ac:dyDescent="0.25">
      <c r="A839" t="s">
        <v>2686</v>
      </c>
      <c r="C839" s="326">
        <v>54</v>
      </c>
      <c r="D839" s="326" t="s">
        <v>2563</v>
      </c>
      <c r="E839" s="326"/>
      <c r="F839" s="326">
        <v>13773605</v>
      </c>
      <c r="G839" s="326">
        <v>0</v>
      </c>
      <c r="H839" s="326">
        <v>13773605</v>
      </c>
      <c r="I839" s="326"/>
      <c r="J839" s="326">
        <v>13773600</v>
      </c>
      <c r="K839" s="326">
        <v>0</v>
      </c>
      <c r="L839" s="326">
        <v>13773600</v>
      </c>
      <c r="M839" s="326"/>
      <c r="N839" s="326">
        <v>5</v>
      </c>
    </row>
    <row r="840" spans="1:14" x14ac:dyDescent="0.25">
      <c r="A840" t="s">
        <v>2686</v>
      </c>
      <c r="C840" s="326"/>
      <c r="D840" s="326" t="s">
        <v>1509</v>
      </c>
      <c r="E840" s="326"/>
      <c r="F840" s="326">
        <v>0</v>
      </c>
      <c r="G840" s="326">
        <v>0</v>
      </c>
      <c r="H840" s="326">
        <v>0</v>
      </c>
      <c r="I840" s="326">
        <v>808920</v>
      </c>
      <c r="J840" s="326">
        <v>0</v>
      </c>
      <c r="K840" s="326">
        <v>0</v>
      </c>
      <c r="L840" s="326">
        <v>0</v>
      </c>
      <c r="M840" s="326"/>
      <c r="N840" s="326">
        <v>0</v>
      </c>
    </row>
    <row r="841" spans="1:14" x14ac:dyDescent="0.25">
      <c r="A841" t="s">
        <v>2686</v>
      </c>
      <c r="C841" s="326">
        <v>55</v>
      </c>
      <c r="D841" s="326" t="s">
        <v>2555</v>
      </c>
      <c r="E841" s="326"/>
      <c r="F841" s="326"/>
      <c r="G841" s="326">
        <v>0</v>
      </c>
      <c r="H841" s="326">
        <v>0</v>
      </c>
      <c r="I841" s="326"/>
      <c r="J841" s="326"/>
      <c r="K841" s="326">
        <v>0</v>
      </c>
      <c r="L841" s="326">
        <v>0</v>
      </c>
      <c r="M841" s="326"/>
      <c r="N841" s="326">
        <v>0</v>
      </c>
    </row>
    <row r="842" spans="1:14" x14ac:dyDescent="0.25">
      <c r="A842" t="s">
        <v>2686</v>
      </c>
      <c r="B842" t="s">
        <v>2638</v>
      </c>
      <c r="C842" t="s">
        <v>2645</v>
      </c>
      <c r="D842" t="s">
        <v>2646</v>
      </c>
      <c r="F842" t="s">
        <v>2647</v>
      </c>
      <c r="J842" t="s">
        <v>2648</v>
      </c>
      <c r="N842" t="s">
        <v>2649</v>
      </c>
    </row>
    <row r="843" spans="1:14" x14ac:dyDescent="0.25">
      <c r="A843" t="s">
        <v>2686</v>
      </c>
      <c r="F843" t="s">
        <v>2650</v>
      </c>
      <c r="G843" t="s">
        <v>2651</v>
      </c>
      <c r="H843" t="s">
        <v>2652</v>
      </c>
      <c r="J843" t="s">
        <v>2650</v>
      </c>
      <c r="K843" t="s">
        <v>2651</v>
      </c>
      <c r="L843" t="s">
        <v>2652</v>
      </c>
    </row>
    <row r="844" spans="1:14" x14ac:dyDescent="0.25">
      <c r="A844" t="s">
        <v>2686</v>
      </c>
      <c r="C844" t="s">
        <v>2653</v>
      </c>
      <c r="F844">
        <v>0</v>
      </c>
      <c r="G844">
        <v>0</v>
      </c>
      <c r="H844">
        <v>0</v>
      </c>
      <c r="J844">
        <v>0</v>
      </c>
      <c r="K844">
        <v>0</v>
      </c>
      <c r="L844">
        <v>0</v>
      </c>
      <c r="N844">
        <v>0</v>
      </c>
    </row>
    <row r="845" spans="1:14" x14ac:dyDescent="0.25">
      <c r="A845" t="s">
        <v>2686</v>
      </c>
      <c r="C845">
        <v>1</v>
      </c>
      <c r="D845" t="s">
        <v>2654</v>
      </c>
      <c r="F845">
        <v>0</v>
      </c>
      <c r="G845">
        <v>0</v>
      </c>
      <c r="H845">
        <v>0</v>
      </c>
      <c r="J845">
        <v>0</v>
      </c>
      <c r="K845">
        <v>0</v>
      </c>
      <c r="L845">
        <v>0</v>
      </c>
      <c r="N845">
        <v>0</v>
      </c>
    </row>
    <row r="846" spans="1:14" x14ac:dyDescent="0.25">
      <c r="A846" t="s">
        <v>2686</v>
      </c>
      <c r="C846">
        <v>2</v>
      </c>
      <c r="D846" t="s">
        <v>2655</v>
      </c>
      <c r="F846">
        <v>0</v>
      </c>
      <c r="G846">
        <v>0</v>
      </c>
      <c r="H846">
        <v>0</v>
      </c>
      <c r="J846">
        <v>0</v>
      </c>
      <c r="K846">
        <v>0</v>
      </c>
      <c r="L846">
        <v>0</v>
      </c>
      <c r="N846">
        <v>0</v>
      </c>
    </row>
    <row r="847" spans="1:14" x14ac:dyDescent="0.25">
      <c r="A847" t="s">
        <v>2686</v>
      </c>
      <c r="C847" t="s">
        <v>2656</v>
      </c>
      <c r="F847">
        <v>1731881494</v>
      </c>
      <c r="G847">
        <v>-22490518</v>
      </c>
      <c r="H847">
        <v>1709390976</v>
      </c>
      <c r="J847">
        <v>196767927</v>
      </c>
      <c r="K847">
        <v>12250040</v>
      </c>
      <c r="L847">
        <v>209017967</v>
      </c>
      <c r="N847">
        <v>1500373009</v>
      </c>
    </row>
    <row r="848" spans="1:14" x14ac:dyDescent="0.25">
      <c r="A848" t="s">
        <v>2686</v>
      </c>
      <c r="D848" t="s">
        <v>2657</v>
      </c>
      <c r="F848">
        <v>14100000</v>
      </c>
      <c r="G848">
        <v>0</v>
      </c>
      <c r="H848">
        <v>14100000</v>
      </c>
      <c r="J848">
        <v>2500000</v>
      </c>
      <c r="K848">
        <v>11600000</v>
      </c>
      <c r="L848">
        <v>14100000</v>
      </c>
      <c r="N848">
        <v>0</v>
      </c>
    </row>
    <row r="849" spans="1:14" x14ac:dyDescent="0.25">
      <c r="A849" t="s">
        <v>2686</v>
      </c>
      <c r="C849">
        <v>3</v>
      </c>
      <c r="D849" t="s">
        <v>2574</v>
      </c>
      <c r="F849">
        <v>0</v>
      </c>
      <c r="G849">
        <v>0</v>
      </c>
      <c r="H849">
        <v>0</v>
      </c>
      <c r="J849">
        <v>0</v>
      </c>
      <c r="K849">
        <v>0</v>
      </c>
      <c r="L849">
        <v>0</v>
      </c>
      <c r="N849">
        <v>0</v>
      </c>
    </row>
    <row r="850" spans="1:14" x14ac:dyDescent="0.25">
      <c r="A850" t="s">
        <v>2686</v>
      </c>
      <c r="C850">
        <v>4</v>
      </c>
      <c r="D850" t="s">
        <v>2551</v>
      </c>
      <c r="F850">
        <v>11600000</v>
      </c>
      <c r="G850">
        <v>0</v>
      </c>
      <c r="H850">
        <v>11600000</v>
      </c>
      <c r="J850">
        <v>0</v>
      </c>
      <c r="K850">
        <v>11600000</v>
      </c>
      <c r="L850">
        <v>11600000</v>
      </c>
      <c r="N850">
        <v>0</v>
      </c>
    </row>
    <row r="851" spans="1:14" x14ac:dyDescent="0.25">
      <c r="A851" t="s">
        <v>2686</v>
      </c>
      <c r="C851">
        <v>5</v>
      </c>
      <c r="D851" t="s">
        <v>2565</v>
      </c>
      <c r="F851">
        <v>2500000</v>
      </c>
      <c r="G851">
        <v>0</v>
      </c>
      <c r="H851">
        <v>2500000</v>
      </c>
      <c r="J851">
        <v>2500000</v>
      </c>
      <c r="K851">
        <v>0</v>
      </c>
      <c r="L851">
        <v>2500000</v>
      </c>
      <c r="N851">
        <v>0</v>
      </c>
    </row>
    <row r="852" spans="1:14" x14ac:dyDescent="0.25">
      <c r="A852" t="s">
        <v>2686</v>
      </c>
      <c r="C852">
        <v>6</v>
      </c>
      <c r="D852" t="s">
        <v>2658</v>
      </c>
      <c r="F852">
        <v>0</v>
      </c>
      <c r="G852">
        <v>0</v>
      </c>
      <c r="H852">
        <v>0</v>
      </c>
      <c r="J852">
        <v>0</v>
      </c>
      <c r="K852">
        <v>0</v>
      </c>
      <c r="L852">
        <v>0</v>
      </c>
      <c r="N852">
        <v>0</v>
      </c>
    </row>
    <row r="853" spans="1:14" x14ac:dyDescent="0.25">
      <c r="A853" t="s">
        <v>2686</v>
      </c>
      <c r="C853">
        <v>7</v>
      </c>
      <c r="D853" t="s">
        <v>2576</v>
      </c>
      <c r="F853">
        <v>0</v>
      </c>
      <c r="G853">
        <v>0</v>
      </c>
      <c r="H853">
        <v>0</v>
      </c>
      <c r="J853">
        <v>0</v>
      </c>
      <c r="K853">
        <v>0</v>
      </c>
      <c r="L853">
        <v>0</v>
      </c>
      <c r="N853">
        <v>0</v>
      </c>
    </row>
    <row r="854" spans="1:14" x14ac:dyDescent="0.25">
      <c r="A854" t="s">
        <v>2686</v>
      </c>
      <c r="D854" t="s">
        <v>2659</v>
      </c>
      <c r="F854">
        <v>0</v>
      </c>
      <c r="G854">
        <v>0</v>
      </c>
      <c r="H854">
        <v>0</v>
      </c>
      <c r="J854">
        <v>0</v>
      </c>
      <c r="K854">
        <v>0</v>
      </c>
      <c r="L854">
        <v>0</v>
      </c>
      <c r="N854">
        <v>0</v>
      </c>
    </row>
    <row r="855" spans="1:14" x14ac:dyDescent="0.25">
      <c r="A855" t="s">
        <v>2686</v>
      </c>
      <c r="C855">
        <v>8</v>
      </c>
      <c r="D855" t="s">
        <v>2660</v>
      </c>
      <c r="F855">
        <v>0</v>
      </c>
      <c r="G855">
        <v>0</v>
      </c>
      <c r="H855">
        <v>0</v>
      </c>
      <c r="J855">
        <v>0</v>
      </c>
      <c r="K855">
        <v>0</v>
      </c>
      <c r="L855">
        <v>0</v>
      </c>
      <c r="N855">
        <v>0</v>
      </c>
    </row>
    <row r="856" spans="1:14" x14ac:dyDescent="0.25">
      <c r="A856" t="s">
        <v>2686</v>
      </c>
      <c r="C856">
        <v>9</v>
      </c>
      <c r="D856" t="s">
        <v>2548</v>
      </c>
      <c r="F856">
        <v>0</v>
      </c>
      <c r="G856">
        <v>0</v>
      </c>
      <c r="H856">
        <v>0</v>
      </c>
      <c r="J856">
        <v>0</v>
      </c>
      <c r="K856">
        <v>0</v>
      </c>
      <c r="L856">
        <v>0</v>
      </c>
      <c r="N856">
        <v>0</v>
      </c>
    </row>
    <row r="857" spans="1:14" x14ac:dyDescent="0.25">
      <c r="A857" t="s">
        <v>2686</v>
      </c>
      <c r="C857">
        <v>10</v>
      </c>
      <c r="D857" t="s">
        <v>2550</v>
      </c>
      <c r="F857">
        <v>0</v>
      </c>
      <c r="G857">
        <v>0</v>
      </c>
      <c r="H857">
        <v>0</v>
      </c>
      <c r="J857">
        <v>0</v>
      </c>
      <c r="K857">
        <v>0</v>
      </c>
      <c r="L857">
        <v>0</v>
      </c>
      <c r="N857">
        <v>0</v>
      </c>
    </row>
    <row r="858" spans="1:14" x14ac:dyDescent="0.25">
      <c r="A858" t="s">
        <v>2686</v>
      </c>
      <c r="C858">
        <v>11</v>
      </c>
      <c r="D858" t="s">
        <v>2581</v>
      </c>
      <c r="F858">
        <v>0</v>
      </c>
      <c r="G858">
        <v>0</v>
      </c>
      <c r="H858">
        <v>0</v>
      </c>
      <c r="J858">
        <v>0</v>
      </c>
      <c r="K858">
        <v>0</v>
      </c>
      <c r="L858">
        <v>0</v>
      </c>
      <c r="N858">
        <v>0</v>
      </c>
    </row>
    <row r="859" spans="1:14" x14ac:dyDescent="0.25">
      <c r="A859" t="s">
        <v>2686</v>
      </c>
      <c r="C859">
        <v>12</v>
      </c>
      <c r="D859" t="s">
        <v>2569</v>
      </c>
      <c r="F859">
        <v>0</v>
      </c>
      <c r="G859">
        <v>0</v>
      </c>
      <c r="H859">
        <v>0</v>
      </c>
      <c r="J859">
        <v>0</v>
      </c>
      <c r="K859">
        <v>0</v>
      </c>
      <c r="L859">
        <v>0</v>
      </c>
      <c r="N859">
        <v>0</v>
      </c>
    </row>
    <row r="860" spans="1:14" x14ac:dyDescent="0.25">
      <c r="A860" t="s">
        <v>2686</v>
      </c>
      <c r="C860">
        <v>13</v>
      </c>
      <c r="D860" t="s">
        <v>2661</v>
      </c>
      <c r="F860">
        <v>0</v>
      </c>
      <c r="G860">
        <v>0</v>
      </c>
      <c r="H860">
        <v>0</v>
      </c>
      <c r="J860">
        <v>0</v>
      </c>
      <c r="K860">
        <v>0</v>
      </c>
      <c r="L860">
        <v>0</v>
      </c>
      <c r="N860">
        <v>0</v>
      </c>
    </row>
    <row r="861" spans="1:14" x14ac:dyDescent="0.25">
      <c r="A861" t="s">
        <v>2686</v>
      </c>
      <c r="C861">
        <v>14</v>
      </c>
      <c r="D861" t="s">
        <v>2662</v>
      </c>
      <c r="F861">
        <v>0</v>
      </c>
      <c r="G861">
        <v>0</v>
      </c>
      <c r="H861">
        <v>0</v>
      </c>
      <c r="J861">
        <v>0</v>
      </c>
      <c r="K861">
        <v>0</v>
      </c>
      <c r="L861">
        <v>0</v>
      </c>
      <c r="N861">
        <v>0</v>
      </c>
    </row>
    <row r="862" spans="1:14" x14ac:dyDescent="0.25">
      <c r="A862" t="s">
        <v>2686</v>
      </c>
      <c r="C862">
        <v>15</v>
      </c>
      <c r="D862" t="s">
        <v>2663</v>
      </c>
      <c r="F862">
        <v>0</v>
      </c>
      <c r="G862">
        <v>0</v>
      </c>
      <c r="H862">
        <v>0</v>
      </c>
      <c r="J862">
        <v>0</v>
      </c>
      <c r="K862">
        <v>0</v>
      </c>
      <c r="L862">
        <v>0</v>
      </c>
      <c r="N862">
        <v>0</v>
      </c>
    </row>
    <row r="863" spans="1:14" x14ac:dyDescent="0.25">
      <c r="A863" t="s">
        <v>2686</v>
      </c>
      <c r="D863" t="s">
        <v>2664</v>
      </c>
      <c r="F863">
        <v>0</v>
      </c>
      <c r="G863">
        <v>0</v>
      </c>
      <c r="H863">
        <v>0</v>
      </c>
      <c r="J863">
        <v>0</v>
      </c>
      <c r="K863">
        <v>0</v>
      </c>
      <c r="L863">
        <v>0</v>
      </c>
      <c r="N863">
        <v>0</v>
      </c>
    </row>
    <row r="864" spans="1:14" x14ac:dyDescent="0.25">
      <c r="A864" t="s">
        <v>2686</v>
      </c>
      <c r="C864">
        <v>16</v>
      </c>
      <c r="D864" t="s">
        <v>2581</v>
      </c>
      <c r="F864">
        <v>0</v>
      </c>
      <c r="G864">
        <v>0</v>
      </c>
      <c r="H864">
        <v>0</v>
      </c>
      <c r="J864">
        <v>0</v>
      </c>
      <c r="K864">
        <v>0</v>
      </c>
      <c r="L864">
        <v>0</v>
      </c>
      <c r="N864">
        <v>0</v>
      </c>
    </row>
    <row r="865" spans="1:14" x14ac:dyDescent="0.25">
      <c r="A865" t="s">
        <v>2686</v>
      </c>
      <c r="C865">
        <v>17</v>
      </c>
      <c r="D865" t="s">
        <v>2570</v>
      </c>
      <c r="F865">
        <v>0</v>
      </c>
      <c r="G865">
        <v>0</v>
      </c>
      <c r="H865">
        <v>0</v>
      </c>
      <c r="J865">
        <v>0</v>
      </c>
      <c r="K865">
        <v>0</v>
      </c>
      <c r="L865">
        <v>0</v>
      </c>
      <c r="N865">
        <v>0</v>
      </c>
    </row>
    <row r="866" spans="1:14" x14ac:dyDescent="0.25">
      <c r="A866" t="s">
        <v>2686</v>
      </c>
      <c r="C866">
        <v>18</v>
      </c>
      <c r="D866" t="s">
        <v>2665</v>
      </c>
      <c r="F866">
        <v>0</v>
      </c>
      <c r="G866">
        <v>0</v>
      </c>
      <c r="H866">
        <v>0</v>
      </c>
      <c r="J866">
        <v>0</v>
      </c>
      <c r="K866">
        <v>0</v>
      </c>
      <c r="L866">
        <v>0</v>
      </c>
      <c r="N866">
        <v>0</v>
      </c>
    </row>
    <row r="867" spans="1:14" x14ac:dyDescent="0.25">
      <c r="A867" t="s">
        <v>2686</v>
      </c>
      <c r="C867">
        <v>19</v>
      </c>
      <c r="D867" t="s">
        <v>2666</v>
      </c>
      <c r="F867">
        <v>0</v>
      </c>
      <c r="G867">
        <v>0</v>
      </c>
      <c r="H867">
        <v>0</v>
      </c>
      <c r="J867">
        <v>0</v>
      </c>
      <c r="K867">
        <v>0</v>
      </c>
      <c r="L867">
        <v>0</v>
      </c>
      <c r="N867">
        <v>0</v>
      </c>
    </row>
    <row r="868" spans="1:14" x14ac:dyDescent="0.25">
      <c r="A868" t="s">
        <v>2686</v>
      </c>
      <c r="C868">
        <v>20</v>
      </c>
      <c r="D868" t="s">
        <v>2667</v>
      </c>
      <c r="F868">
        <v>0</v>
      </c>
      <c r="G868">
        <v>0</v>
      </c>
      <c r="H868">
        <v>0</v>
      </c>
      <c r="J868">
        <v>0</v>
      </c>
      <c r="K868">
        <v>0</v>
      </c>
      <c r="L868">
        <v>0</v>
      </c>
      <c r="N868">
        <v>0</v>
      </c>
    </row>
    <row r="869" spans="1:14" x14ac:dyDescent="0.25">
      <c r="A869" t="s">
        <v>2686</v>
      </c>
      <c r="C869">
        <v>21</v>
      </c>
      <c r="D869" t="s">
        <v>2668</v>
      </c>
      <c r="F869">
        <v>0</v>
      </c>
      <c r="G869">
        <v>0</v>
      </c>
      <c r="H869">
        <v>0</v>
      </c>
      <c r="J869">
        <v>0</v>
      </c>
      <c r="K869">
        <v>0</v>
      </c>
      <c r="L869">
        <v>0</v>
      </c>
      <c r="N869">
        <v>0</v>
      </c>
    </row>
    <row r="870" spans="1:14" x14ac:dyDescent="0.25">
      <c r="A870" t="s">
        <v>2686</v>
      </c>
      <c r="C870">
        <v>22</v>
      </c>
      <c r="D870" t="s">
        <v>2669</v>
      </c>
      <c r="F870">
        <v>0</v>
      </c>
      <c r="G870">
        <v>0</v>
      </c>
      <c r="H870">
        <v>0</v>
      </c>
      <c r="J870">
        <v>0</v>
      </c>
      <c r="K870">
        <v>0</v>
      </c>
      <c r="L870">
        <v>0</v>
      </c>
      <c r="N870">
        <v>0</v>
      </c>
    </row>
    <row r="871" spans="1:14" x14ac:dyDescent="0.25">
      <c r="A871" t="s">
        <v>2686</v>
      </c>
      <c r="C871">
        <v>23</v>
      </c>
      <c r="D871" t="s">
        <v>2670</v>
      </c>
      <c r="F871">
        <v>0</v>
      </c>
      <c r="G871">
        <v>0</v>
      </c>
      <c r="H871">
        <v>0</v>
      </c>
      <c r="J871">
        <v>0</v>
      </c>
      <c r="K871">
        <v>0</v>
      </c>
      <c r="L871">
        <v>0</v>
      </c>
      <c r="N871">
        <v>0</v>
      </c>
    </row>
    <row r="872" spans="1:14" x14ac:dyDescent="0.25">
      <c r="A872" t="s">
        <v>2686</v>
      </c>
      <c r="C872">
        <v>24</v>
      </c>
      <c r="D872" t="s">
        <v>2556</v>
      </c>
      <c r="F872">
        <v>0</v>
      </c>
      <c r="G872">
        <v>0</v>
      </c>
      <c r="H872">
        <v>0</v>
      </c>
      <c r="J872">
        <v>0</v>
      </c>
      <c r="K872">
        <v>0</v>
      </c>
      <c r="L872">
        <v>0</v>
      </c>
      <c r="N872">
        <v>0</v>
      </c>
    </row>
    <row r="873" spans="1:14" x14ac:dyDescent="0.25">
      <c r="A873" t="s">
        <v>2686</v>
      </c>
      <c r="C873">
        <v>25</v>
      </c>
      <c r="D873" t="s">
        <v>2557</v>
      </c>
      <c r="F873">
        <v>0</v>
      </c>
      <c r="G873">
        <v>0</v>
      </c>
      <c r="H873">
        <v>0</v>
      </c>
      <c r="J873">
        <v>0</v>
      </c>
      <c r="K873">
        <v>0</v>
      </c>
      <c r="L873">
        <v>0</v>
      </c>
      <c r="N873">
        <v>0</v>
      </c>
    </row>
    <row r="874" spans="1:14" x14ac:dyDescent="0.25">
      <c r="A874" t="s">
        <v>2686</v>
      </c>
      <c r="D874" t="s">
        <v>2671</v>
      </c>
      <c r="F874">
        <v>115606101</v>
      </c>
      <c r="G874">
        <v>11145423</v>
      </c>
      <c r="H874">
        <v>126751524</v>
      </c>
      <c r="J874">
        <v>126751524</v>
      </c>
      <c r="K874">
        <v>0</v>
      </c>
      <c r="L874">
        <v>126751524</v>
      </c>
      <c r="N874">
        <v>0</v>
      </c>
    </row>
    <row r="875" spans="1:14" x14ac:dyDescent="0.25">
      <c r="A875" t="s">
        <v>2686</v>
      </c>
      <c r="C875">
        <v>26</v>
      </c>
      <c r="D875" t="s">
        <v>2589</v>
      </c>
      <c r="F875">
        <v>24816574</v>
      </c>
      <c r="G875">
        <v>4377792</v>
      </c>
      <c r="H875">
        <v>29194366</v>
      </c>
      <c r="J875">
        <v>29194366</v>
      </c>
      <c r="K875">
        <v>0</v>
      </c>
      <c r="L875">
        <v>29194366</v>
      </c>
      <c r="N875">
        <v>0</v>
      </c>
    </row>
    <row r="876" spans="1:14" x14ac:dyDescent="0.25">
      <c r="A876" t="s">
        <v>2686</v>
      </c>
      <c r="C876">
        <v>27</v>
      </c>
      <c r="D876" t="s">
        <v>2580</v>
      </c>
      <c r="F876">
        <v>77013203</v>
      </c>
      <c r="G876">
        <v>5698068</v>
      </c>
      <c r="H876">
        <v>82711271</v>
      </c>
      <c r="J876">
        <v>82711271</v>
      </c>
      <c r="K876">
        <v>0</v>
      </c>
      <c r="L876">
        <v>82711271</v>
      </c>
      <c r="N876">
        <v>0</v>
      </c>
    </row>
    <row r="877" spans="1:14" x14ac:dyDescent="0.25">
      <c r="A877" t="s">
        <v>2686</v>
      </c>
      <c r="C877">
        <v>28</v>
      </c>
      <c r="D877" t="s">
        <v>2577</v>
      </c>
      <c r="F877">
        <v>0</v>
      </c>
      <c r="G877">
        <v>0</v>
      </c>
      <c r="H877">
        <v>0</v>
      </c>
      <c r="J877">
        <v>0</v>
      </c>
      <c r="K877">
        <v>0</v>
      </c>
      <c r="L877">
        <v>0</v>
      </c>
      <c r="N877">
        <v>0</v>
      </c>
    </row>
    <row r="878" spans="1:14" x14ac:dyDescent="0.25">
      <c r="A878" t="s">
        <v>2686</v>
      </c>
      <c r="C878" t="s">
        <v>2672</v>
      </c>
      <c r="D878" t="s">
        <v>2567</v>
      </c>
      <c r="F878">
        <v>0</v>
      </c>
      <c r="G878">
        <v>0</v>
      </c>
      <c r="H878">
        <v>0</v>
      </c>
      <c r="J878">
        <v>0</v>
      </c>
      <c r="K878">
        <v>0</v>
      </c>
      <c r="L878">
        <v>0</v>
      </c>
      <c r="N878">
        <v>0</v>
      </c>
    </row>
    <row r="879" spans="1:14" x14ac:dyDescent="0.25">
      <c r="A879" t="s">
        <v>2686</v>
      </c>
      <c r="C879" t="s">
        <v>2673</v>
      </c>
      <c r="D879" t="s">
        <v>2568</v>
      </c>
      <c r="F879">
        <v>5000000</v>
      </c>
      <c r="G879">
        <v>0</v>
      </c>
      <c r="H879">
        <v>5000000</v>
      </c>
      <c r="J879">
        <v>5000000</v>
      </c>
      <c r="K879">
        <v>0</v>
      </c>
      <c r="L879">
        <v>5000000</v>
      </c>
      <c r="N879">
        <v>0</v>
      </c>
    </row>
    <row r="880" spans="1:14" x14ac:dyDescent="0.25">
      <c r="A880" t="s">
        <v>2686</v>
      </c>
      <c r="C880">
        <v>30</v>
      </c>
      <c r="D880" t="s">
        <v>2579</v>
      </c>
      <c r="F880">
        <v>728841</v>
      </c>
      <c r="G880">
        <v>0</v>
      </c>
      <c r="H880">
        <v>728841</v>
      </c>
      <c r="J880">
        <v>728841</v>
      </c>
      <c r="K880">
        <v>0</v>
      </c>
      <c r="L880">
        <v>728841</v>
      </c>
      <c r="N880">
        <v>0</v>
      </c>
    </row>
    <row r="881" spans="1:14" x14ac:dyDescent="0.25">
      <c r="A881" t="s">
        <v>2686</v>
      </c>
      <c r="C881">
        <v>31</v>
      </c>
      <c r="D881" t="s">
        <v>2558</v>
      </c>
      <c r="F881">
        <v>0</v>
      </c>
      <c r="G881">
        <v>0</v>
      </c>
      <c r="H881">
        <v>0</v>
      </c>
      <c r="J881">
        <v>0</v>
      </c>
      <c r="K881">
        <v>0</v>
      </c>
      <c r="L881">
        <v>0</v>
      </c>
      <c r="N881">
        <v>0</v>
      </c>
    </row>
    <row r="882" spans="1:14" x14ac:dyDescent="0.25">
      <c r="A882" t="s">
        <v>2686</v>
      </c>
      <c r="C882">
        <v>32</v>
      </c>
      <c r="D882" t="s">
        <v>2578</v>
      </c>
      <c r="F882">
        <v>3516141</v>
      </c>
      <c r="G882">
        <v>1069563</v>
      </c>
      <c r="H882">
        <v>4585704</v>
      </c>
      <c r="J882">
        <v>4585704</v>
      </c>
      <c r="K882">
        <v>0</v>
      </c>
      <c r="L882">
        <v>4585704</v>
      </c>
      <c r="N882">
        <v>0</v>
      </c>
    </row>
    <row r="883" spans="1:14" x14ac:dyDescent="0.25">
      <c r="A883" t="s">
        <v>2686</v>
      </c>
      <c r="C883">
        <v>33</v>
      </c>
      <c r="D883" t="s">
        <v>2588</v>
      </c>
      <c r="F883">
        <v>0</v>
      </c>
      <c r="G883">
        <v>0</v>
      </c>
      <c r="H883">
        <v>0</v>
      </c>
      <c r="J883">
        <v>0</v>
      </c>
      <c r="K883">
        <v>0</v>
      </c>
      <c r="L883">
        <v>0</v>
      </c>
      <c r="N883">
        <v>0</v>
      </c>
    </row>
    <row r="884" spans="1:14" x14ac:dyDescent="0.25">
      <c r="A884" t="s">
        <v>2686</v>
      </c>
      <c r="C884">
        <v>34</v>
      </c>
      <c r="D884" t="s">
        <v>2674</v>
      </c>
      <c r="F884">
        <v>0</v>
      </c>
      <c r="G884">
        <v>0</v>
      </c>
      <c r="H884">
        <v>0</v>
      </c>
      <c r="J884">
        <v>0</v>
      </c>
      <c r="K884">
        <v>0</v>
      </c>
      <c r="L884">
        <v>0</v>
      </c>
      <c r="N884">
        <v>0</v>
      </c>
    </row>
    <row r="885" spans="1:14" x14ac:dyDescent="0.25">
      <c r="A885" t="s">
        <v>2686</v>
      </c>
      <c r="C885">
        <v>35</v>
      </c>
      <c r="D885" t="s">
        <v>2675</v>
      </c>
      <c r="F885">
        <v>0</v>
      </c>
      <c r="G885">
        <v>0</v>
      </c>
      <c r="H885">
        <v>0</v>
      </c>
      <c r="J885">
        <v>0</v>
      </c>
      <c r="K885">
        <v>0</v>
      </c>
      <c r="L885">
        <v>0</v>
      </c>
      <c r="N885">
        <v>0</v>
      </c>
    </row>
    <row r="886" spans="1:14" x14ac:dyDescent="0.25">
      <c r="A886" t="s">
        <v>2686</v>
      </c>
      <c r="C886">
        <v>36</v>
      </c>
      <c r="D886" t="s">
        <v>2676</v>
      </c>
      <c r="F886">
        <v>0</v>
      </c>
      <c r="G886">
        <v>0</v>
      </c>
      <c r="H886">
        <v>0</v>
      </c>
      <c r="J886">
        <v>0</v>
      </c>
      <c r="K886">
        <v>0</v>
      </c>
      <c r="L886">
        <v>0</v>
      </c>
      <c r="N886">
        <v>0</v>
      </c>
    </row>
    <row r="887" spans="1:14" x14ac:dyDescent="0.25">
      <c r="A887" t="s">
        <v>2686</v>
      </c>
      <c r="C887">
        <v>37</v>
      </c>
      <c r="D887" t="s">
        <v>2566</v>
      </c>
      <c r="F887">
        <v>4531342</v>
      </c>
      <c r="G887">
        <v>0</v>
      </c>
      <c r="H887">
        <v>4531342</v>
      </c>
      <c r="J887">
        <v>4531342</v>
      </c>
      <c r="K887">
        <v>0</v>
      </c>
      <c r="L887">
        <v>4531342</v>
      </c>
      <c r="N887">
        <v>0</v>
      </c>
    </row>
    <row r="888" spans="1:14" x14ac:dyDescent="0.25">
      <c r="A888" t="s">
        <v>2686</v>
      </c>
      <c r="C888">
        <v>38</v>
      </c>
      <c r="D888" t="s">
        <v>2584</v>
      </c>
      <c r="F888">
        <v>0</v>
      </c>
      <c r="G888">
        <v>0</v>
      </c>
      <c r="H888">
        <v>0</v>
      </c>
      <c r="J888">
        <v>0</v>
      </c>
      <c r="K888">
        <v>0</v>
      </c>
      <c r="L888">
        <v>0</v>
      </c>
      <c r="N888">
        <v>0</v>
      </c>
    </row>
    <row r="889" spans="1:14" x14ac:dyDescent="0.25">
      <c r="A889" t="s">
        <v>2686</v>
      </c>
      <c r="C889">
        <v>39</v>
      </c>
      <c r="D889" t="s">
        <v>2677</v>
      </c>
      <c r="F889">
        <v>0</v>
      </c>
      <c r="G889">
        <v>0</v>
      </c>
      <c r="H889">
        <v>0</v>
      </c>
      <c r="J889">
        <v>0</v>
      </c>
      <c r="K889">
        <v>0</v>
      </c>
      <c r="L889">
        <v>0</v>
      </c>
      <c r="N889">
        <v>0</v>
      </c>
    </row>
    <row r="890" spans="1:14" x14ac:dyDescent="0.25">
      <c r="A890" t="s">
        <v>2686</v>
      </c>
      <c r="D890" t="s">
        <v>2678</v>
      </c>
      <c r="F890">
        <v>1534023950</v>
      </c>
      <c r="G890">
        <v>-33635941</v>
      </c>
      <c r="H890">
        <v>1500388009</v>
      </c>
      <c r="J890">
        <v>0</v>
      </c>
      <c r="K890">
        <v>0</v>
      </c>
      <c r="L890">
        <v>0</v>
      </c>
      <c r="N890">
        <v>1500388009</v>
      </c>
    </row>
    <row r="891" spans="1:14" x14ac:dyDescent="0.25">
      <c r="A891" t="s">
        <v>2686</v>
      </c>
      <c r="C891">
        <v>40</v>
      </c>
      <c r="D891" t="s">
        <v>2587</v>
      </c>
      <c r="F891">
        <v>0</v>
      </c>
      <c r="G891">
        <v>0</v>
      </c>
      <c r="H891">
        <v>0</v>
      </c>
      <c r="J891">
        <v>0</v>
      </c>
      <c r="K891">
        <v>0</v>
      </c>
      <c r="L891">
        <v>0</v>
      </c>
      <c r="N891">
        <v>0</v>
      </c>
    </row>
    <row r="892" spans="1:14" x14ac:dyDescent="0.25">
      <c r="A892" t="s">
        <v>2686</v>
      </c>
      <c r="C892">
        <v>41</v>
      </c>
      <c r="D892" t="s">
        <v>2572</v>
      </c>
      <c r="F892">
        <v>0</v>
      </c>
      <c r="G892">
        <v>0</v>
      </c>
      <c r="H892">
        <v>0</v>
      </c>
      <c r="J892">
        <v>0</v>
      </c>
      <c r="K892">
        <v>0</v>
      </c>
      <c r="L892">
        <v>0</v>
      </c>
      <c r="N892">
        <v>0</v>
      </c>
    </row>
    <row r="893" spans="1:14" x14ac:dyDescent="0.25">
      <c r="A893" t="s">
        <v>2686</v>
      </c>
      <c r="C893">
        <v>42</v>
      </c>
      <c r="D893" t="s">
        <v>2575</v>
      </c>
      <c r="F893">
        <v>0</v>
      </c>
      <c r="G893">
        <v>0</v>
      </c>
      <c r="H893">
        <v>0</v>
      </c>
      <c r="J893">
        <v>0</v>
      </c>
      <c r="K893">
        <v>0</v>
      </c>
      <c r="L893">
        <v>0</v>
      </c>
      <c r="N893">
        <v>0</v>
      </c>
    </row>
    <row r="894" spans="1:14" x14ac:dyDescent="0.25">
      <c r="A894" t="s">
        <v>2686</v>
      </c>
      <c r="C894">
        <v>43</v>
      </c>
      <c r="D894" t="s">
        <v>2564</v>
      </c>
      <c r="F894">
        <v>1534023950</v>
      </c>
      <c r="G894">
        <v>-33635941</v>
      </c>
      <c r="H894">
        <v>1500388009</v>
      </c>
      <c r="J894">
        <v>0</v>
      </c>
      <c r="K894">
        <v>0</v>
      </c>
      <c r="L894">
        <v>0</v>
      </c>
      <c r="N894">
        <v>1500388009</v>
      </c>
    </row>
    <row r="895" spans="1:14" x14ac:dyDescent="0.25">
      <c r="A895" t="s">
        <v>2686</v>
      </c>
      <c r="C895">
        <v>44</v>
      </c>
      <c r="D895" t="s">
        <v>2571</v>
      </c>
      <c r="F895">
        <v>0</v>
      </c>
      <c r="G895">
        <v>0</v>
      </c>
      <c r="H895">
        <v>0</v>
      </c>
      <c r="J895">
        <v>0</v>
      </c>
      <c r="K895">
        <v>0</v>
      </c>
      <c r="L895">
        <v>0</v>
      </c>
      <c r="N895">
        <v>0</v>
      </c>
    </row>
    <row r="896" spans="1:14" x14ac:dyDescent="0.25">
      <c r="A896" t="s">
        <v>2686</v>
      </c>
      <c r="C896">
        <v>45</v>
      </c>
      <c r="D896" t="s">
        <v>2573</v>
      </c>
      <c r="F896">
        <v>0</v>
      </c>
      <c r="G896">
        <v>0</v>
      </c>
      <c r="H896">
        <v>0</v>
      </c>
      <c r="J896">
        <v>0</v>
      </c>
      <c r="K896">
        <v>0</v>
      </c>
      <c r="L896">
        <v>0</v>
      </c>
      <c r="N896">
        <v>0</v>
      </c>
    </row>
    <row r="897" spans="1:14" x14ac:dyDescent="0.25">
      <c r="A897" t="s">
        <v>2686</v>
      </c>
      <c r="C897">
        <v>46</v>
      </c>
      <c r="D897" t="s">
        <v>2583</v>
      </c>
      <c r="F897">
        <v>0</v>
      </c>
      <c r="G897">
        <v>0</v>
      </c>
      <c r="H897">
        <v>0</v>
      </c>
      <c r="J897">
        <v>0</v>
      </c>
      <c r="K897">
        <v>0</v>
      </c>
      <c r="L897">
        <v>0</v>
      </c>
      <c r="N897">
        <v>0</v>
      </c>
    </row>
    <row r="898" spans="1:14" x14ac:dyDescent="0.25">
      <c r="A898" t="s">
        <v>2686</v>
      </c>
      <c r="C898">
        <v>47</v>
      </c>
      <c r="D898" t="s">
        <v>2546</v>
      </c>
      <c r="F898">
        <v>0</v>
      </c>
      <c r="G898">
        <v>0</v>
      </c>
      <c r="H898">
        <v>0</v>
      </c>
      <c r="J898">
        <v>0</v>
      </c>
      <c r="K898">
        <v>0</v>
      </c>
      <c r="L898">
        <v>0</v>
      </c>
      <c r="N898">
        <v>0</v>
      </c>
    </row>
    <row r="899" spans="1:14" x14ac:dyDescent="0.25">
      <c r="A899" t="s">
        <v>2686</v>
      </c>
      <c r="D899" t="s">
        <v>2679</v>
      </c>
      <c r="F899">
        <v>0</v>
      </c>
      <c r="G899">
        <v>0</v>
      </c>
      <c r="H899">
        <v>0</v>
      </c>
      <c r="J899">
        <v>0</v>
      </c>
      <c r="K899">
        <v>0</v>
      </c>
      <c r="L899">
        <v>0</v>
      </c>
      <c r="N899">
        <v>0</v>
      </c>
    </row>
    <row r="900" spans="1:14" x14ac:dyDescent="0.25">
      <c r="A900" t="s">
        <v>2686</v>
      </c>
      <c r="C900">
        <v>48</v>
      </c>
      <c r="D900" t="s">
        <v>2585</v>
      </c>
      <c r="F900">
        <v>0</v>
      </c>
      <c r="G900">
        <v>0</v>
      </c>
      <c r="H900">
        <v>0</v>
      </c>
      <c r="J900">
        <v>0</v>
      </c>
      <c r="K900">
        <v>0</v>
      </c>
      <c r="L900">
        <v>0</v>
      </c>
      <c r="N900">
        <v>0</v>
      </c>
    </row>
    <row r="901" spans="1:14" x14ac:dyDescent="0.25">
      <c r="A901" t="s">
        <v>2686</v>
      </c>
      <c r="C901">
        <v>49</v>
      </c>
      <c r="D901" t="s">
        <v>2680</v>
      </c>
      <c r="F901">
        <v>0</v>
      </c>
      <c r="G901">
        <v>0</v>
      </c>
      <c r="H901">
        <v>0</v>
      </c>
      <c r="J901">
        <v>0</v>
      </c>
      <c r="K901">
        <v>0</v>
      </c>
      <c r="L901">
        <v>0</v>
      </c>
      <c r="N901">
        <v>0</v>
      </c>
    </row>
    <row r="902" spans="1:14" x14ac:dyDescent="0.25">
      <c r="A902" t="s">
        <v>2686</v>
      </c>
      <c r="C902">
        <v>50</v>
      </c>
      <c r="D902" t="s">
        <v>2681</v>
      </c>
      <c r="F902">
        <v>0</v>
      </c>
      <c r="G902">
        <v>0</v>
      </c>
      <c r="H902">
        <v>0</v>
      </c>
      <c r="J902">
        <v>0</v>
      </c>
      <c r="K902">
        <v>0</v>
      </c>
      <c r="L902">
        <v>0</v>
      </c>
      <c r="N902">
        <v>0</v>
      </c>
    </row>
    <row r="903" spans="1:14" x14ac:dyDescent="0.25">
      <c r="A903" t="s">
        <v>2686</v>
      </c>
      <c r="D903" t="s">
        <v>2682</v>
      </c>
      <c r="F903">
        <v>0</v>
      </c>
      <c r="G903">
        <v>0</v>
      </c>
      <c r="H903">
        <v>0</v>
      </c>
      <c r="J903">
        <v>0</v>
      </c>
      <c r="K903">
        <v>0</v>
      </c>
      <c r="L903">
        <v>0</v>
      </c>
      <c r="N903">
        <v>0</v>
      </c>
    </row>
    <row r="904" spans="1:14" x14ac:dyDescent="0.25">
      <c r="A904" t="s">
        <v>2686</v>
      </c>
      <c r="C904">
        <v>51</v>
      </c>
      <c r="D904" t="s">
        <v>2582</v>
      </c>
      <c r="F904">
        <v>0</v>
      </c>
      <c r="G904">
        <v>0</v>
      </c>
      <c r="H904">
        <v>0</v>
      </c>
      <c r="J904">
        <v>0</v>
      </c>
      <c r="K904">
        <v>0</v>
      </c>
      <c r="L904">
        <v>0</v>
      </c>
      <c r="N904">
        <v>0</v>
      </c>
    </row>
    <row r="905" spans="1:14" x14ac:dyDescent="0.25">
      <c r="A905" t="s">
        <v>2686</v>
      </c>
      <c r="C905">
        <v>52</v>
      </c>
      <c r="D905" t="s">
        <v>2681</v>
      </c>
      <c r="F905">
        <v>0</v>
      </c>
      <c r="G905">
        <v>0</v>
      </c>
      <c r="H905">
        <v>0</v>
      </c>
      <c r="J905">
        <v>0</v>
      </c>
      <c r="K905">
        <v>0</v>
      </c>
      <c r="L905">
        <v>0</v>
      </c>
      <c r="N905">
        <v>0</v>
      </c>
    </row>
    <row r="906" spans="1:14" x14ac:dyDescent="0.25">
      <c r="A906" t="s">
        <v>2686</v>
      </c>
      <c r="D906" t="s">
        <v>2683</v>
      </c>
      <c r="F906">
        <v>8527680</v>
      </c>
      <c r="G906">
        <v>0</v>
      </c>
      <c r="H906">
        <v>8527680</v>
      </c>
      <c r="J906">
        <v>7892640</v>
      </c>
      <c r="K906">
        <v>650040</v>
      </c>
      <c r="L906">
        <v>8542680</v>
      </c>
      <c r="N906">
        <v>-15000</v>
      </c>
    </row>
    <row r="907" spans="1:14" x14ac:dyDescent="0.25">
      <c r="A907" t="s">
        <v>2686</v>
      </c>
      <c r="C907">
        <v>53</v>
      </c>
      <c r="D907" t="s">
        <v>2562</v>
      </c>
      <c r="F907">
        <v>8527680</v>
      </c>
      <c r="G907">
        <v>0</v>
      </c>
      <c r="H907">
        <v>8527680</v>
      </c>
      <c r="J907">
        <v>7892640</v>
      </c>
      <c r="K907">
        <v>650040</v>
      </c>
      <c r="L907">
        <v>8542680</v>
      </c>
      <c r="N907">
        <v>-15000</v>
      </c>
    </row>
    <row r="908" spans="1:14" x14ac:dyDescent="0.25">
      <c r="A908" t="s">
        <v>2686</v>
      </c>
      <c r="D908" t="s">
        <v>2684</v>
      </c>
      <c r="F908">
        <v>59623763</v>
      </c>
      <c r="G908">
        <v>0</v>
      </c>
      <c r="H908">
        <v>59623763</v>
      </c>
      <c r="J908">
        <v>59623763</v>
      </c>
      <c r="K908">
        <v>0</v>
      </c>
      <c r="L908">
        <v>59623763</v>
      </c>
      <c r="N908">
        <v>0</v>
      </c>
    </row>
    <row r="909" spans="1:14" x14ac:dyDescent="0.25">
      <c r="A909" t="s">
        <v>2686</v>
      </c>
      <c r="C909">
        <v>54</v>
      </c>
      <c r="D909" t="s">
        <v>2563</v>
      </c>
      <c r="F909">
        <v>59623763</v>
      </c>
      <c r="G909">
        <v>0</v>
      </c>
      <c r="H909">
        <v>59623763</v>
      </c>
      <c r="J909">
        <v>59623763</v>
      </c>
      <c r="K909">
        <v>0</v>
      </c>
      <c r="L909">
        <v>59623763</v>
      </c>
      <c r="N909">
        <v>0</v>
      </c>
    </row>
    <row r="910" spans="1:14" x14ac:dyDescent="0.25">
      <c r="A910" t="s">
        <v>2686</v>
      </c>
      <c r="D910" t="s">
        <v>1509</v>
      </c>
      <c r="F910">
        <v>0</v>
      </c>
      <c r="G910">
        <v>0</v>
      </c>
      <c r="H910">
        <v>0</v>
      </c>
      <c r="I910">
        <v>808920</v>
      </c>
      <c r="J910">
        <v>0</v>
      </c>
      <c r="K910">
        <v>0</v>
      </c>
      <c r="L910">
        <v>0</v>
      </c>
      <c r="N910">
        <v>0</v>
      </c>
    </row>
    <row r="911" spans="1:14" x14ac:dyDescent="0.25">
      <c r="A911" t="s">
        <v>2686</v>
      </c>
      <c r="C911">
        <v>55</v>
      </c>
      <c r="D911" t="s">
        <v>2555</v>
      </c>
      <c r="G911">
        <v>0</v>
      </c>
      <c r="H911">
        <v>0</v>
      </c>
      <c r="K911">
        <v>0</v>
      </c>
      <c r="L911">
        <v>0</v>
      </c>
      <c r="N911">
        <v>0</v>
      </c>
    </row>
    <row r="912" spans="1:14" x14ac:dyDescent="0.25">
      <c r="A912" t="s">
        <v>2686</v>
      </c>
      <c r="B912" t="s">
        <v>2639</v>
      </c>
      <c r="C912" s="326" t="s">
        <v>2645</v>
      </c>
      <c r="D912" s="326" t="s">
        <v>2646</v>
      </c>
      <c r="E912" s="326"/>
      <c r="F912" s="326" t="s">
        <v>2647</v>
      </c>
      <c r="G912" s="326"/>
      <c r="H912" s="326"/>
      <c r="I912" s="326"/>
      <c r="J912" s="326" t="s">
        <v>2648</v>
      </c>
      <c r="K912" s="326"/>
      <c r="L912" s="326"/>
      <c r="M912" s="326"/>
      <c r="N912" s="326" t="s">
        <v>2649</v>
      </c>
    </row>
    <row r="913" spans="1:14" x14ac:dyDescent="0.25">
      <c r="A913" t="s">
        <v>2686</v>
      </c>
      <c r="C913" s="326"/>
      <c r="D913" s="326"/>
      <c r="E913" s="326"/>
      <c r="F913" s="326" t="s">
        <v>2650</v>
      </c>
      <c r="G913" s="326" t="s">
        <v>2651</v>
      </c>
      <c r="H913" s="326" t="s">
        <v>2652</v>
      </c>
      <c r="I913" s="326"/>
      <c r="J913" s="326" t="s">
        <v>2650</v>
      </c>
      <c r="K913" s="326" t="s">
        <v>2651</v>
      </c>
      <c r="L913" s="326" t="s">
        <v>2652</v>
      </c>
      <c r="M913" s="326"/>
      <c r="N913" s="326"/>
    </row>
    <row r="914" spans="1:14" x14ac:dyDescent="0.25">
      <c r="A914" t="s">
        <v>2686</v>
      </c>
      <c r="C914" s="326" t="s">
        <v>2653</v>
      </c>
      <c r="D914" s="326"/>
      <c r="E914" s="326"/>
      <c r="F914" s="326">
        <v>0</v>
      </c>
      <c r="G914" s="326">
        <v>0</v>
      </c>
      <c r="H914" s="326">
        <v>0</v>
      </c>
      <c r="I914" s="326"/>
      <c r="J914" s="326">
        <v>0</v>
      </c>
      <c r="K914" s="326">
        <v>0</v>
      </c>
      <c r="L914" s="326">
        <v>0</v>
      </c>
      <c r="M914" s="326"/>
      <c r="N914" s="326">
        <v>0</v>
      </c>
    </row>
    <row r="915" spans="1:14" x14ac:dyDescent="0.25">
      <c r="A915" t="s">
        <v>2686</v>
      </c>
      <c r="C915" s="326">
        <v>1</v>
      </c>
      <c r="D915" s="326" t="s">
        <v>2654</v>
      </c>
      <c r="E915" s="326"/>
      <c r="F915" s="326">
        <v>0</v>
      </c>
      <c r="G915" s="326">
        <v>0</v>
      </c>
      <c r="H915" s="326">
        <v>0</v>
      </c>
      <c r="I915" s="326"/>
      <c r="J915" s="326">
        <v>0</v>
      </c>
      <c r="K915" s="326">
        <v>0</v>
      </c>
      <c r="L915" s="326">
        <v>0</v>
      </c>
      <c r="M915" s="326"/>
      <c r="N915" s="326">
        <v>0</v>
      </c>
    </row>
    <row r="916" spans="1:14" x14ac:dyDescent="0.25">
      <c r="A916" t="s">
        <v>2686</v>
      </c>
      <c r="C916" s="326">
        <v>2</v>
      </c>
      <c r="D916" s="326" t="s">
        <v>2655</v>
      </c>
      <c r="E916" s="326"/>
      <c r="F916" s="326">
        <v>0</v>
      </c>
      <c r="G916" s="326">
        <v>0</v>
      </c>
      <c r="H916" s="326">
        <v>0</v>
      </c>
      <c r="I916" s="326"/>
      <c r="J916" s="326">
        <v>0</v>
      </c>
      <c r="K916" s="326">
        <v>0</v>
      </c>
      <c r="L916" s="326">
        <v>0</v>
      </c>
      <c r="M916" s="326"/>
      <c r="N916" s="326">
        <v>0</v>
      </c>
    </row>
    <row r="917" spans="1:14" x14ac:dyDescent="0.25">
      <c r="A917" t="s">
        <v>2686</v>
      </c>
      <c r="C917" s="326" t="s">
        <v>2656</v>
      </c>
      <c r="D917" s="326"/>
      <c r="E917" s="326"/>
      <c r="F917" s="326">
        <v>37260988</v>
      </c>
      <c r="G917" s="326">
        <v>0</v>
      </c>
      <c r="H917" s="326">
        <v>37260988</v>
      </c>
      <c r="I917" s="326"/>
      <c r="J917" s="326">
        <v>10260988</v>
      </c>
      <c r="K917" s="326">
        <v>27000000</v>
      </c>
      <c r="L917" s="326">
        <v>37260988</v>
      </c>
      <c r="M917" s="326"/>
      <c r="N917" s="326">
        <v>0</v>
      </c>
    </row>
    <row r="918" spans="1:14" x14ac:dyDescent="0.25">
      <c r="A918" t="s">
        <v>2686</v>
      </c>
      <c r="C918" s="326"/>
      <c r="D918" s="326" t="s">
        <v>2657</v>
      </c>
      <c r="E918" s="326"/>
      <c r="F918" s="326">
        <v>32132500</v>
      </c>
      <c r="G918" s="326">
        <v>0</v>
      </c>
      <c r="H918" s="326">
        <v>32132500</v>
      </c>
      <c r="I918" s="326"/>
      <c r="J918" s="326">
        <v>5132500</v>
      </c>
      <c r="K918" s="326">
        <v>27000000</v>
      </c>
      <c r="L918" s="326">
        <v>32132500</v>
      </c>
      <c r="M918" s="326"/>
      <c r="N918" s="326">
        <v>0</v>
      </c>
    </row>
    <row r="919" spans="1:14" x14ac:dyDescent="0.25">
      <c r="A919" t="s">
        <v>2686</v>
      </c>
      <c r="C919" s="326">
        <v>3</v>
      </c>
      <c r="D919" s="326" t="s">
        <v>2574</v>
      </c>
      <c r="E919" s="326"/>
      <c r="F919" s="326">
        <v>0</v>
      </c>
      <c r="G919" s="326">
        <v>0</v>
      </c>
      <c r="H919" s="326">
        <v>0</v>
      </c>
      <c r="I919" s="326"/>
      <c r="J919" s="326">
        <v>0</v>
      </c>
      <c r="K919" s="326">
        <v>0</v>
      </c>
      <c r="L919" s="326">
        <v>0</v>
      </c>
      <c r="M919" s="326"/>
      <c r="N919" s="326">
        <v>0</v>
      </c>
    </row>
    <row r="920" spans="1:14" x14ac:dyDescent="0.25">
      <c r="A920" t="s">
        <v>2686</v>
      </c>
      <c r="C920" s="326">
        <v>4</v>
      </c>
      <c r="D920" s="326" t="s">
        <v>2551</v>
      </c>
      <c r="E920" s="326"/>
      <c r="F920" s="326">
        <v>0</v>
      </c>
      <c r="G920" s="326">
        <v>0</v>
      </c>
      <c r="H920" s="326">
        <v>0</v>
      </c>
      <c r="I920" s="326"/>
      <c r="J920" s="326">
        <v>0</v>
      </c>
      <c r="K920" s="326">
        <v>0</v>
      </c>
      <c r="L920" s="326">
        <v>0</v>
      </c>
      <c r="M920" s="326"/>
      <c r="N920" s="326">
        <v>0</v>
      </c>
    </row>
    <row r="921" spans="1:14" x14ac:dyDescent="0.25">
      <c r="A921" t="s">
        <v>2686</v>
      </c>
      <c r="C921" s="326">
        <v>5</v>
      </c>
      <c r="D921" s="326" t="s">
        <v>2565</v>
      </c>
      <c r="E921" s="326"/>
      <c r="F921" s="326">
        <v>12500000</v>
      </c>
      <c r="G921" s="326">
        <v>0</v>
      </c>
      <c r="H921" s="326">
        <v>12500000</v>
      </c>
      <c r="I921" s="326"/>
      <c r="J921" s="326">
        <v>2500000</v>
      </c>
      <c r="K921" s="326">
        <v>10000000</v>
      </c>
      <c r="L921" s="326">
        <v>12500000</v>
      </c>
      <c r="M921" s="326"/>
      <c r="N921" s="326">
        <v>0</v>
      </c>
    </row>
    <row r="922" spans="1:14" x14ac:dyDescent="0.25">
      <c r="A922" t="s">
        <v>2686</v>
      </c>
      <c r="C922" s="326">
        <v>6</v>
      </c>
      <c r="D922" s="326" t="s">
        <v>2658</v>
      </c>
      <c r="E922" s="326"/>
      <c r="F922" s="326">
        <v>0</v>
      </c>
      <c r="G922" s="326">
        <v>0</v>
      </c>
      <c r="H922" s="326">
        <v>0</v>
      </c>
      <c r="I922" s="326"/>
      <c r="J922" s="326">
        <v>0</v>
      </c>
      <c r="K922" s="326">
        <v>0</v>
      </c>
      <c r="L922" s="326">
        <v>0</v>
      </c>
      <c r="M922" s="326"/>
      <c r="N922" s="326">
        <v>0</v>
      </c>
    </row>
    <row r="923" spans="1:14" x14ac:dyDescent="0.25">
      <c r="A923" t="s">
        <v>2686</v>
      </c>
      <c r="C923" s="326">
        <v>7</v>
      </c>
      <c r="D923" s="326" t="s">
        <v>2576</v>
      </c>
      <c r="E923" s="326"/>
      <c r="F923" s="326">
        <v>19632500</v>
      </c>
      <c r="G923" s="326">
        <v>0</v>
      </c>
      <c r="H923" s="326">
        <v>19632500</v>
      </c>
      <c r="I923" s="326"/>
      <c r="J923" s="326">
        <v>2632500</v>
      </c>
      <c r="K923" s="326">
        <v>17000000</v>
      </c>
      <c r="L923" s="326">
        <v>19632500</v>
      </c>
      <c r="M923" s="326"/>
      <c r="N923" s="326">
        <v>0</v>
      </c>
    </row>
    <row r="924" spans="1:14" x14ac:dyDescent="0.25">
      <c r="A924" t="s">
        <v>2686</v>
      </c>
      <c r="C924" s="326"/>
      <c r="D924" s="326" t="s">
        <v>2659</v>
      </c>
      <c r="E924" s="326"/>
      <c r="F924" s="326">
        <v>0</v>
      </c>
      <c r="G924" s="326">
        <v>0</v>
      </c>
      <c r="H924" s="326">
        <v>0</v>
      </c>
      <c r="I924" s="326"/>
      <c r="J924" s="326">
        <v>0</v>
      </c>
      <c r="K924" s="326">
        <v>0</v>
      </c>
      <c r="L924" s="326">
        <v>0</v>
      </c>
      <c r="M924" s="326"/>
      <c r="N924" s="326">
        <v>0</v>
      </c>
    </row>
    <row r="925" spans="1:14" x14ac:dyDescent="0.25">
      <c r="A925" t="s">
        <v>2686</v>
      </c>
      <c r="C925" s="326">
        <v>8</v>
      </c>
      <c r="D925" s="326" t="s">
        <v>2660</v>
      </c>
      <c r="E925" s="326"/>
      <c r="F925" s="326">
        <v>0</v>
      </c>
      <c r="G925" s="326">
        <v>0</v>
      </c>
      <c r="H925" s="326">
        <v>0</v>
      </c>
      <c r="I925" s="326"/>
      <c r="J925" s="326">
        <v>0</v>
      </c>
      <c r="K925" s="326">
        <v>0</v>
      </c>
      <c r="L925" s="326">
        <v>0</v>
      </c>
      <c r="M925" s="326"/>
      <c r="N925" s="326">
        <v>0</v>
      </c>
    </row>
    <row r="926" spans="1:14" x14ac:dyDescent="0.25">
      <c r="A926" t="s">
        <v>2686</v>
      </c>
      <c r="C926" s="326">
        <v>9</v>
      </c>
      <c r="D926" s="326" t="s">
        <v>2548</v>
      </c>
      <c r="E926" s="326"/>
      <c r="F926" s="326">
        <v>0</v>
      </c>
      <c r="G926" s="326">
        <v>0</v>
      </c>
      <c r="H926" s="326">
        <v>0</v>
      </c>
      <c r="I926" s="326"/>
      <c r="J926" s="326">
        <v>0</v>
      </c>
      <c r="K926" s="326">
        <v>0</v>
      </c>
      <c r="L926" s="326">
        <v>0</v>
      </c>
      <c r="M926" s="326"/>
      <c r="N926" s="326">
        <v>0</v>
      </c>
    </row>
    <row r="927" spans="1:14" x14ac:dyDescent="0.25">
      <c r="A927" t="s">
        <v>2686</v>
      </c>
      <c r="C927" s="326">
        <v>10</v>
      </c>
      <c r="D927" s="326" t="s">
        <v>2550</v>
      </c>
      <c r="E927" s="326"/>
      <c r="F927" s="326">
        <v>0</v>
      </c>
      <c r="G927" s="326">
        <v>0</v>
      </c>
      <c r="H927" s="326">
        <v>0</v>
      </c>
      <c r="I927" s="326"/>
      <c r="J927" s="326">
        <v>0</v>
      </c>
      <c r="K927" s="326">
        <v>0</v>
      </c>
      <c r="L927" s="326">
        <v>0</v>
      </c>
      <c r="M927" s="326"/>
      <c r="N927" s="326">
        <v>0</v>
      </c>
    </row>
    <row r="928" spans="1:14" x14ac:dyDescent="0.25">
      <c r="A928" t="s">
        <v>2686</v>
      </c>
      <c r="C928" s="326">
        <v>11</v>
      </c>
      <c r="D928" s="326" t="s">
        <v>2581</v>
      </c>
      <c r="E928" s="326"/>
      <c r="F928" s="326">
        <v>0</v>
      </c>
      <c r="G928" s="326">
        <v>0</v>
      </c>
      <c r="H928" s="326">
        <v>0</v>
      </c>
      <c r="I928" s="326"/>
      <c r="J928" s="326">
        <v>0</v>
      </c>
      <c r="K928" s="326">
        <v>0</v>
      </c>
      <c r="L928" s="326">
        <v>0</v>
      </c>
      <c r="M928" s="326"/>
      <c r="N928" s="326">
        <v>0</v>
      </c>
    </row>
    <row r="929" spans="1:14" x14ac:dyDescent="0.25">
      <c r="A929" t="s">
        <v>2686</v>
      </c>
      <c r="C929" s="326">
        <v>12</v>
      </c>
      <c r="D929" s="326" t="s">
        <v>2569</v>
      </c>
      <c r="E929" s="326"/>
      <c r="F929" s="326">
        <v>0</v>
      </c>
      <c r="G929" s="326">
        <v>0</v>
      </c>
      <c r="H929" s="326">
        <v>0</v>
      </c>
      <c r="I929" s="326"/>
      <c r="J929" s="326">
        <v>0</v>
      </c>
      <c r="K929" s="326">
        <v>0</v>
      </c>
      <c r="L929" s="326">
        <v>0</v>
      </c>
      <c r="M929" s="326"/>
      <c r="N929" s="326">
        <v>0</v>
      </c>
    </row>
    <row r="930" spans="1:14" x14ac:dyDescent="0.25">
      <c r="A930" t="s">
        <v>2686</v>
      </c>
      <c r="C930" s="326">
        <v>13</v>
      </c>
      <c r="D930" s="326" t="s">
        <v>2661</v>
      </c>
      <c r="E930" s="326"/>
      <c r="F930" s="326">
        <v>0</v>
      </c>
      <c r="G930" s="326">
        <v>0</v>
      </c>
      <c r="H930" s="326">
        <v>0</v>
      </c>
      <c r="I930" s="326"/>
      <c r="J930" s="326">
        <v>0</v>
      </c>
      <c r="K930" s="326">
        <v>0</v>
      </c>
      <c r="L930" s="326">
        <v>0</v>
      </c>
      <c r="M930" s="326"/>
      <c r="N930" s="326">
        <v>0</v>
      </c>
    </row>
    <row r="931" spans="1:14" x14ac:dyDescent="0.25">
      <c r="A931" t="s">
        <v>2686</v>
      </c>
      <c r="C931" s="326">
        <v>14</v>
      </c>
      <c r="D931" s="326" t="s">
        <v>2662</v>
      </c>
      <c r="E931" s="326"/>
      <c r="F931" s="326">
        <v>0</v>
      </c>
      <c r="G931" s="326">
        <v>0</v>
      </c>
      <c r="H931" s="326">
        <v>0</v>
      </c>
      <c r="I931" s="326"/>
      <c r="J931" s="326">
        <v>0</v>
      </c>
      <c r="K931" s="326">
        <v>0</v>
      </c>
      <c r="L931" s="326">
        <v>0</v>
      </c>
      <c r="M931" s="326"/>
      <c r="N931" s="326">
        <v>0</v>
      </c>
    </row>
    <row r="932" spans="1:14" x14ac:dyDescent="0.25">
      <c r="A932" t="s">
        <v>2686</v>
      </c>
      <c r="C932" s="326">
        <v>15</v>
      </c>
      <c r="D932" s="326" t="s">
        <v>2663</v>
      </c>
      <c r="E932" s="326"/>
      <c r="F932" s="326">
        <v>0</v>
      </c>
      <c r="G932" s="326">
        <v>0</v>
      </c>
      <c r="H932" s="326">
        <v>0</v>
      </c>
      <c r="I932" s="326"/>
      <c r="J932" s="326">
        <v>0</v>
      </c>
      <c r="K932" s="326">
        <v>0</v>
      </c>
      <c r="L932" s="326">
        <v>0</v>
      </c>
      <c r="M932" s="326"/>
      <c r="N932" s="326">
        <v>0</v>
      </c>
    </row>
    <row r="933" spans="1:14" x14ac:dyDescent="0.25">
      <c r="A933" t="s">
        <v>2686</v>
      </c>
      <c r="C933" s="326"/>
      <c r="D933" s="326" t="s">
        <v>2664</v>
      </c>
      <c r="E933" s="326"/>
      <c r="F933" s="326">
        <v>0</v>
      </c>
      <c r="G933" s="326">
        <v>0</v>
      </c>
      <c r="H933" s="326">
        <v>0</v>
      </c>
      <c r="I933" s="326"/>
      <c r="J933" s="326">
        <v>0</v>
      </c>
      <c r="K933" s="326">
        <v>0</v>
      </c>
      <c r="L933" s="326">
        <v>0</v>
      </c>
      <c r="M933" s="326"/>
      <c r="N933" s="326">
        <v>0</v>
      </c>
    </row>
    <row r="934" spans="1:14" x14ac:dyDescent="0.25">
      <c r="A934" t="s">
        <v>2686</v>
      </c>
      <c r="C934" s="326">
        <v>16</v>
      </c>
      <c r="D934" s="326" t="s">
        <v>2581</v>
      </c>
      <c r="E934" s="326"/>
      <c r="F934" s="326">
        <v>0</v>
      </c>
      <c r="G934" s="326">
        <v>0</v>
      </c>
      <c r="H934" s="326">
        <v>0</v>
      </c>
      <c r="I934" s="326"/>
      <c r="J934" s="326">
        <v>0</v>
      </c>
      <c r="K934" s="326">
        <v>0</v>
      </c>
      <c r="L934" s="326">
        <v>0</v>
      </c>
      <c r="M934" s="326"/>
      <c r="N934" s="326">
        <v>0</v>
      </c>
    </row>
    <row r="935" spans="1:14" x14ac:dyDescent="0.25">
      <c r="A935" t="s">
        <v>2686</v>
      </c>
      <c r="C935" s="326">
        <v>17</v>
      </c>
      <c r="D935" s="326" t="s">
        <v>2570</v>
      </c>
      <c r="E935" s="326"/>
      <c r="F935" s="326">
        <v>0</v>
      </c>
      <c r="G935" s="326">
        <v>0</v>
      </c>
      <c r="H935" s="326">
        <v>0</v>
      </c>
      <c r="I935" s="326"/>
      <c r="J935" s="326">
        <v>0</v>
      </c>
      <c r="K935" s="326">
        <v>0</v>
      </c>
      <c r="L935" s="326">
        <v>0</v>
      </c>
      <c r="M935" s="326"/>
      <c r="N935" s="326">
        <v>0</v>
      </c>
    </row>
    <row r="936" spans="1:14" x14ac:dyDescent="0.25">
      <c r="A936" t="s">
        <v>2686</v>
      </c>
      <c r="C936" s="326">
        <v>18</v>
      </c>
      <c r="D936" s="326" t="s">
        <v>2665</v>
      </c>
      <c r="E936" s="326"/>
      <c r="F936" s="326">
        <v>0</v>
      </c>
      <c r="G936" s="326">
        <v>0</v>
      </c>
      <c r="H936" s="326">
        <v>0</v>
      </c>
      <c r="I936" s="326"/>
      <c r="J936" s="326">
        <v>0</v>
      </c>
      <c r="K936" s="326">
        <v>0</v>
      </c>
      <c r="L936" s="326">
        <v>0</v>
      </c>
      <c r="M936" s="326"/>
      <c r="N936" s="326">
        <v>0</v>
      </c>
    </row>
    <row r="937" spans="1:14" x14ac:dyDescent="0.25">
      <c r="A937" t="s">
        <v>2686</v>
      </c>
      <c r="C937" s="326">
        <v>19</v>
      </c>
      <c r="D937" s="326" t="s">
        <v>2666</v>
      </c>
      <c r="E937" s="326"/>
      <c r="F937" s="326">
        <v>0</v>
      </c>
      <c r="G937" s="326">
        <v>0</v>
      </c>
      <c r="H937" s="326">
        <v>0</v>
      </c>
      <c r="I937" s="326"/>
      <c r="J937" s="326">
        <v>0</v>
      </c>
      <c r="K937" s="326">
        <v>0</v>
      </c>
      <c r="L937" s="326">
        <v>0</v>
      </c>
      <c r="M937" s="326"/>
      <c r="N937" s="326">
        <v>0</v>
      </c>
    </row>
    <row r="938" spans="1:14" x14ac:dyDescent="0.25">
      <c r="A938" t="s">
        <v>2686</v>
      </c>
      <c r="C938" s="326">
        <v>20</v>
      </c>
      <c r="D938" s="326" t="s">
        <v>2667</v>
      </c>
      <c r="E938" s="326"/>
      <c r="F938" s="326">
        <v>0</v>
      </c>
      <c r="G938" s="326">
        <v>0</v>
      </c>
      <c r="H938" s="326">
        <v>0</v>
      </c>
      <c r="I938" s="326"/>
      <c r="J938" s="326">
        <v>0</v>
      </c>
      <c r="K938" s="326">
        <v>0</v>
      </c>
      <c r="L938" s="326">
        <v>0</v>
      </c>
      <c r="M938" s="326"/>
      <c r="N938" s="326">
        <v>0</v>
      </c>
    </row>
    <row r="939" spans="1:14" x14ac:dyDescent="0.25">
      <c r="A939" t="s">
        <v>2686</v>
      </c>
      <c r="C939" s="326">
        <v>21</v>
      </c>
      <c r="D939" s="326" t="s">
        <v>2668</v>
      </c>
      <c r="E939" s="326"/>
      <c r="F939" s="326">
        <v>0</v>
      </c>
      <c r="G939" s="326">
        <v>0</v>
      </c>
      <c r="H939" s="326">
        <v>0</v>
      </c>
      <c r="I939" s="326"/>
      <c r="J939" s="326">
        <v>0</v>
      </c>
      <c r="K939" s="326">
        <v>0</v>
      </c>
      <c r="L939" s="326">
        <v>0</v>
      </c>
      <c r="M939" s="326"/>
      <c r="N939" s="326">
        <v>0</v>
      </c>
    </row>
    <row r="940" spans="1:14" x14ac:dyDescent="0.25">
      <c r="A940" t="s">
        <v>2686</v>
      </c>
      <c r="C940" s="326">
        <v>22</v>
      </c>
      <c r="D940" s="326" t="s">
        <v>2669</v>
      </c>
      <c r="E940" s="326"/>
      <c r="F940" s="326">
        <v>0</v>
      </c>
      <c r="G940" s="326">
        <v>0</v>
      </c>
      <c r="H940" s="326">
        <v>0</v>
      </c>
      <c r="I940" s="326"/>
      <c r="J940" s="326">
        <v>0</v>
      </c>
      <c r="K940" s="326">
        <v>0</v>
      </c>
      <c r="L940" s="326">
        <v>0</v>
      </c>
      <c r="M940" s="326"/>
      <c r="N940" s="326">
        <v>0</v>
      </c>
    </row>
    <row r="941" spans="1:14" x14ac:dyDescent="0.25">
      <c r="A941" t="s">
        <v>2686</v>
      </c>
      <c r="C941" s="326">
        <v>23</v>
      </c>
      <c r="D941" s="326" t="s">
        <v>2670</v>
      </c>
      <c r="E941" s="326"/>
      <c r="F941" s="326">
        <v>0</v>
      </c>
      <c r="G941" s="326">
        <v>0</v>
      </c>
      <c r="H941" s="326">
        <v>0</v>
      </c>
      <c r="I941" s="326"/>
      <c r="J941" s="326">
        <v>0</v>
      </c>
      <c r="K941" s="326">
        <v>0</v>
      </c>
      <c r="L941" s="326">
        <v>0</v>
      </c>
      <c r="M941" s="326"/>
      <c r="N941" s="326">
        <v>0</v>
      </c>
    </row>
    <row r="942" spans="1:14" x14ac:dyDescent="0.25">
      <c r="A942" t="s">
        <v>2686</v>
      </c>
      <c r="C942" s="326">
        <v>24</v>
      </c>
      <c r="D942" s="326" t="s">
        <v>2556</v>
      </c>
      <c r="E942" s="326"/>
      <c r="F942" s="326">
        <v>0</v>
      </c>
      <c r="G942" s="326">
        <v>0</v>
      </c>
      <c r="H942" s="326">
        <v>0</v>
      </c>
      <c r="I942" s="326"/>
      <c r="J942" s="326">
        <v>0</v>
      </c>
      <c r="K942" s="326">
        <v>0</v>
      </c>
      <c r="L942" s="326">
        <v>0</v>
      </c>
      <c r="M942" s="326"/>
      <c r="N942" s="326">
        <v>0</v>
      </c>
    </row>
    <row r="943" spans="1:14" x14ac:dyDescent="0.25">
      <c r="A943" t="s">
        <v>2686</v>
      </c>
      <c r="C943" s="326">
        <v>25</v>
      </c>
      <c r="D943" s="326" t="s">
        <v>2557</v>
      </c>
      <c r="E943" s="326"/>
      <c r="F943" s="326">
        <v>0</v>
      </c>
      <c r="G943" s="326">
        <v>0</v>
      </c>
      <c r="H943" s="326">
        <v>0</v>
      </c>
      <c r="I943" s="326"/>
      <c r="J943" s="326">
        <v>0</v>
      </c>
      <c r="K943" s="326">
        <v>0</v>
      </c>
      <c r="L943" s="326">
        <v>0</v>
      </c>
      <c r="M943" s="326"/>
      <c r="N943" s="326">
        <v>0</v>
      </c>
    </row>
    <row r="944" spans="1:14" x14ac:dyDescent="0.25">
      <c r="A944" t="s">
        <v>2686</v>
      </c>
      <c r="C944" s="326"/>
      <c r="D944" s="326" t="s">
        <v>2671</v>
      </c>
      <c r="E944" s="326"/>
      <c r="F944" s="326">
        <v>5128488</v>
      </c>
      <c r="G944" s="326">
        <v>0</v>
      </c>
      <c r="H944" s="326">
        <v>5128488</v>
      </c>
      <c r="I944" s="326"/>
      <c r="J944" s="326">
        <v>5128488</v>
      </c>
      <c r="K944" s="326">
        <v>0</v>
      </c>
      <c r="L944" s="326">
        <v>5128488</v>
      </c>
      <c r="M944" s="326"/>
      <c r="N944" s="326">
        <v>0</v>
      </c>
    </row>
    <row r="945" spans="1:14" x14ac:dyDescent="0.25">
      <c r="A945" t="s">
        <v>2686</v>
      </c>
      <c r="C945" s="326">
        <v>26</v>
      </c>
      <c r="D945" s="326" t="s">
        <v>2589</v>
      </c>
      <c r="E945" s="326"/>
      <c r="F945" s="326">
        <v>0</v>
      </c>
      <c r="G945" s="326">
        <v>0</v>
      </c>
      <c r="H945" s="326">
        <v>0</v>
      </c>
      <c r="I945" s="326"/>
      <c r="J945" s="326">
        <v>0</v>
      </c>
      <c r="K945" s="326">
        <v>0</v>
      </c>
      <c r="L945" s="326">
        <v>0</v>
      </c>
      <c r="M945" s="326"/>
      <c r="N945" s="326">
        <v>0</v>
      </c>
    </row>
    <row r="946" spans="1:14" x14ac:dyDescent="0.25">
      <c r="A946" t="s">
        <v>2686</v>
      </c>
      <c r="C946" s="326">
        <v>27</v>
      </c>
      <c r="D946" s="326" t="s">
        <v>2580</v>
      </c>
      <c r="E946" s="326"/>
      <c r="F946" s="326"/>
      <c r="G946" s="326">
        <v>0</v>
      </c>
      <c r="H946" s="326">
        <v>0</v>
      </c>
      <c r="I946" s="326"/>
      <c r="J946" s="326"/>
      <c r="K946" s="326">
        <v>0</v>
      </c>
      <c r="L946" s="326">
        <v>0</v>
      </c>
      <c r="M946" s="326"/>
      <c r="N946" s="326">
        <v>0</v>
      </c>
    </row>
    <row r="947" spans="1:14" x14ac:dyDescent="0.25">
      <c r="A947" t="s">
        <v>2686</v>
      </c>
      <c r="C947" s="326">
        <v>28</v>
      </c>
      <c r="D947" s="326" t="s">
        <v>2577</v>
      </c>
      <c r="E947" s="326"/>
      <c r="F947" s="326">
        <v>0</v>
      </c>
      <c r="G947" s="326">
        <v>0</v>
      </c>
      <c r="H947" s="326">
        <v>0</v>
      </c>
      <c r="I947" s="326"/>
      <c r="J947" s="326">
        <v>0</v>
      </c>
      <c r="K947" s="326">
        <v>0</v>
      </c>
      <c r="L947" s="326">
        <v>0</v>
      </c>
      <c r="M947" s="326"/>
      <c r="N947" s="326">
        <v>0</v>
      </c>
    </row>
    <row r="948" spans="1:14" x14ac:dyDescent="0.25">
      <c r="A948" t="s">
        <v>2686</v>
      </c>
      <c r="C948" s="326" t="s">
        <v>2672</v>
      </c>
      <c r="D948" s="326" t="s">
        <v>2567</v>
      </c>
      <c r="E948" s="326"/>
      <c r="F948" s="326">
        <v>0</v>
      </c>
      <c r="G948" s="326">
        <v>0</v>
      </c>
      <c r="H948" s="326">
        <v>0</v>
      </c>
      <c r="I948" s="326"/>
      <c r="J948" s="326">
        <v>0</v>
      </c>
      <c r="K948" s="326">
        <v>0</v>
      </c>
      <c r="L948" s="326">
        <v>0</v>
      </c>
      <c r="M948" s="326"/>
      <c r="N948" s="326">
        <v>0</v>
      </c>
    </row>
    <row r="949" spans="1:14" x14ac:dyDescent="0.25">
      <c r="A949" t="s">
        <v>2686</v>
      </c>
      <c r="C949" s="326" t="s">
        <v>2673</v>
      </c>
      <c r="D949" s="326" t="s">
        <v>2568</v>
      </c>
      <c r="E949" s="326"/>
      <c r="F949" s="326">
        <v>2165427</v>
      </c>
      <c r="G949" s="326">
        <v>0</v>
      </c>
      <c r="H949" s="326">
        <v>2165427</v>
      </c>
      <c r="I949" s="326"/>
      <c r="J949" s="326">
        <v>2165427</v>
      </c>
      <c r="K949" s="326">
        <v>0</v>
      </c>
      <c r="L949" s="326">
        <v>2165427</v>
      </c>
      <c r="M949" s="326"/>
      <c r="N949" s="326">
        <v>0</v>
      </c>
    </row>
    <row r="950" spans="1:14" x14ac:dyDescent="0.25">
      <c r="A950" t="s">
        <v>2686</v>
      </c>
      <c r="C950" s="326">
        <v>30</v>
      </c>
      <c r="D950" s="326" t="s">
        <v>2579</v>
      </c>
      <c r="E950" s="326"/>
      <c r="F950" s="326">
        <v>1486835</v>
      </c>
      <c r="G950" s="326">
        <v>0</v>
      </c>
      <c r="H950" s="326">
        <v>1486835</v>
      </c>
      <c r="I950" s="326"/>
      <c r="J950" s="326">
        <v>1486835</v>
      </c>
      <c r="K950" s="326">
        <v>0</v>
      </c>
      <c r="L950" s="326">
        <v>1486835</v>
      </c>
      <c r="M950" s="326"/>
      <c r="N950" s="326">
        <v>0</v>
      </c>
    </row>
    <row r="951" spans="1:14" x14ac:dyDescent="0.25">
      <c r="A951" t="s">
        <v>2686</v>
      </c>
      <c r="C951" s="326">
        <v>31</v>
      </c>
      <c r="D951" s="326" t="s">
        <v>2558</v>
      </c>
      <c r="E951" s="326"/>
      <c r="F951" s="326">
        <v>0</v>
      </c>
      <c r="G951" s="326">
        <v>0</v>
      </c>
      <c r="H951" s="326">
        <v>0</v>
      </c>
      <c r="I951" s="326"/>
      <c r="J951" s="326">
        <v>0</v>
      </c>
      <c r="K951" s="326">
        <v>0</v>
      </c>
      <c r="L951" s="326">
        <v>0</v>
      </c>
      <c r="M951" s="326"/>
      <c r="N951" s="326">
        <v>0</v>
      </c>
    </row>
    <row r="952" spans="1:14" x14ac:dyDescent="0.25">
      <c r="A952" t="s">
        <v>2686</v>
      </c>
      <c r="C952" s="326">
        <v>32</v>
      </c>
      <c r="D952" s="326" t="s">
        <v>2578</v>
      </c>
      <c r="E952" s="326"/>
      <c r="F952" s="326">
        <v>1476226</v>
      </c>
      <c r="G952" s="326">
        <v>0</v>
      </c>
      <c r="H952" s="326">
        <v>1476226</v>
      </c>
      <c r="I952" s="326"/>
      <c r="J952" s="326">
        <v>1476226</v>
      </c>
      <c r="K952" s="326">
        <v>0</v>
      </c>
      <c r="L952" s="326">
        <v>1476226</v>
      </c>
      <c r="M952" s="326"/>
      <c r="N952" s="326">
        <v>0</v>
      </c>
    </row>
    <row r="953" spans="1:14" x14ac:dyDescent="0.25">
      <c r="A953" t="s">
        <v>2686</v>
      </c>
      <c r="C953" s="326">
        <v>33</v>
      </c>
      <c r="D953" s="326" t="s">
        <v>2588</v>
      </c>
      <c r="E953" s="326"/>
      <c r="F953" s="326">
        <v>0</v>
      </c>
      <c r="G953" s="326">
        <v>0</v>
      </c>
      <c r="H953" s="326">
        <v>0</v>
      </c>
      <c r="I953" s="326"/>
      <c r="J953" s="326">
        <v>0</v>
      </c>
      <c r="K953" s="326">
        <v>0</v>
      </c>
      <c r="L953" s="326">
        <v>0</v>
      </c>
      <c r="M953" s="326"/>
      <c r="N953" s="326">
        <v>0</v>
      </c>
    </row>
    <row r="954" spans="1:14" x14ac:dyDescent="0.25">
      <c r="A954" t="s">
        <v>2686</v>
      </c>
      <c r="C954" s="326">
        <v>34</v>
      </c>
      <c r="D954" s="326" t="s">
        <v>2674</v>
      </c>
      <c r="E954" s="326"/>
      <c r="F954" s="326">
        <v>0</v>
      </c>
      <c r="G954" s="326">
        <v>0</v>
      </c>
      <c r="H954" s="326">
        <v>0</v>
      </c>
      <c r="I954" s="326"/>
      <c r="J954" s="326">
        <v>0</v>
      </c>
      <c r="K954" s="326">
        <v>0</v>
      </c>
      <c r="L954" s="326">
        <v>0</v>
      </c>
      <c r="M954" s="326"/>
      <c r="N954" s="326">
        <v>0</v>
      </c>
    </row>
    <row r="955" spans="1:14" x14ac:dyDescent="0.25">
      <c r="A955" t="s">
        <v>2686</v>
      </c>
      <c r="C955" s="326">
        <v>35</v>
      </c>
      <c r="D955" s="326" t="s">
        <v>2675</v>
      </c>
      <c r="E955" s="326"/>
      <c r="F955" s="326">
        <v>0</v>
      </c>
      <c r="G955" s="326">
        <v>0</v>
      </c>
      <c r="H955" s="326">
        <v>0</v>
      </c>
      <c r="I955" s="326"/>
      <c r="J955" s="326">
        <v>0</v>
      </c>
      <c r="K955" s="326">
        <v>0</v>
      </c>
      <c r="L955" s="326">
        <v>0</v>
      </c>
      <c r="M955" s="326"/>
      <c r="N955" s="326">
        <v>0</v>
      </c>
    </row>
    <row r="956" spans="1:14" x14ac:dyDescent="0.25">
      <c r="A956" t="s">
        <v>2686</v>
      </c>
      <c r="C956" s="326">
        <v>36</v>
      </c>
      <c r="D956" s="326" t="s">
        <v>2676</v>
      </c>
      <c r="E956" s="326"/>
      <c r="F956" s="326">
        <v>0</v>
      </c>
      <c r="G956" s="326">
        <v>0</v>
      </c>
      <c r="H956" s="326">
        <v>0</v>
      </c>
      <c r="I956" s="326"/>
      <c r="J956" s="326">
        <v>0</v>
      </c>
      <c r="K956" s="326">
        <v>0</v>
      </c>
      <c r="L956" s="326">
        <v>0</v>
      </c>
      <c r="M956" s="326"/>
      <c r="N956" s="326">
        <v>0</v>
      </c>
    </row>
    <row r="957" spans="1:14" x14ac:dyDescent="0.25">
      <c r="A957" t="s">
        <v>2686</v>
      </c>
      <c r="C957" s="326">
        <v>37</v>
      </c>
      <c r="D957" s="326" t="s">
        <v>2566</v>
      </c>
      <c r="E957" s="326"/>
      <c r="F957" s="326">
        <v>0</v>
      </c>
      <c r="G957" s="326">
        <v>0</v>
      </c>
      <c r="H957" s="326">
        <v>0</v>
      </c>
      <c r="I957" s="326"/>
      <c r="J957" s="326">
        <v>0</v>
      </c>
      <c r="K957" s="326">
        <v>0</v>
      </c>
      <c r="L957" s="326">
        <v>0</v>
      </c>
      <c r="M957" s="326"/>
      <c r="N957" s="326">
        <v>0</v>
      </c>
    </row>
    <row r="958" spans="1:14" x14ac:dyDescent="0.25">
      <c r="A958" t="s">
        <v>2686</v>
      </c>
      <c r="C958" s="326">
        <v>38</v>
      </c>
      <c r="D958" s="326" t="s">
        <v>2584</v>
      </c>
      <c r="E958" s="326"/>
      <c r="F958" s="326">
        <v>0</v>
      </c>
      <c r="G958" s="326">
        <v>0</v>
      </c>
      <c r="H958" s="326">
        <v>0</v>
      </c>
      <c r="I958" s="326"/>
      <c r="J958" s="326">
        <v>0</v>
      </c>
      <c r="K958" s="326">
        <v>0</v>
      </c>
      <c r="L958" s="326">
        <v>0</v>
      </c>
      <c r="M958" s="326"/>
      <c r="N958" s="326">
        <v>0</v>
      </c>
    </row>
    <row r="959" spans="1:14" x14ac:dyDescent="0.25">
      <c r="A959" t="s">
        <v>2686</v>
      </c>
      <c r="C959" s="326">
        <v>39</v>
      </c>
      <c r="D959" s="326" t="s">
        <v>2677</v>
      </c>
      <c r="E959" s="326"/>
      <c r="F959" s="326">
        <v>0</v>
      </c>
      <c r="G959" s="326">
        <v>0</v>
      </c>
      <c r="H959" s="326">
        <v>0</v>
      </c>
      <c r="I959" s="326"/>
      <c r="J959" s="326">
        <v>0</v>
      </c>
      <c r="K959" s="326">
        <v>0</v>
      </c>
      <c r="L959" s="326">
        <v>0</v>
      </c>
      <c r="M959" s="326"/>
      <c r="N959" s="326">
        <v>0</v>
      </c>
    </row>
    <row r="960" spans="1:14" x14ac:dyDescent="0.25">
      <c r="A960" t="s">
        <v>2686</v>
      </c>
      <c r="C960" s="326"/>
      <c r="D960" s="326" t="s">
        <v>2678</v>
      </c>
      <c r="E960" s="326"/>
      <c r="F960" s="326">
        <v>0</v>
      </c>
      <c r="G960" s="326">
        <v>0</v>
      </c>
      <c r="H960" s="326">
        <v>0</v>
      </c>
      <c r="I960" s="326"/>
      <c r="J960" s="326">
        <v>0</v>
      </c>
      <c r="K960" s="326">
        <v>0</v>
      </c>
      <c r="L960" s="326">
        <v>0</v>
      </c>
      <c r="M960" s="326"/>
      <c r="N960" s="326">
        <v>0</v>
      </c>
    </row>
    <row r="961" spans="1:14" x14ac:dyDescent="0.25">
      <c r="A961" t="s">
        <v>2686</v>
      </c>
      <c r="C961" s="326">
        <v>40</v>
      </c>
      <c r="D961" s="326" t="s">
        <v>2587</v>
      </c>
      <c r="E961" s="326"/>
      <c r="F961" s="326">
        <v>0</v>
      </c>
      <c r="G961" s="326">
        <v>0</v>
      </c>
      <c r="H961" s="326">
        <v>0</v>
      </c>
      <c r="I961" s="326"/>
      <c r="J961" s="326">
        <v>0</v>
      </c>
      <c r="K961" s="326">
        <v>0</v>
      </c>
      <c r="L961" s="326">
        <v>0</v>
      </c>
      <c r="M961" s="326"/>
      <c r="N961" s="326">
        <v>0</v>
      </c>
    </row>
    <row r="962" spans="1:14" x14ac:dyDescent="0.25">
      <c r="A962" t="s">
        <v>2686</v>
      </c>
      <c r="C962" s="326">
        <v>41</v>
      </c>
      <c r="D962" s="326" t="s">
        <v>2572</v>
      </c>
      <c r="E962" s="326"/>
      <c r="F962" s="326">
        <v>0</v>
      </c>
      <c r="G962" s="326">
        <v>0</v>
      </c>
      <c r="H962" s="326">
        <v>0</v>
      </c>
      <c r="I962" s="326"/>
      <c r="J962" s="326">
        <v>0</v>
      </c>
      <c r="K962" s="326">
        <v>0</v>
      </c>
      <c r="L962" s="326">
        <v>0</v>
      </c>
      <c r="M962" s="326"/>
      <c r="N962" s="326">
        <v>0</v>
      </c>
    </row>
    <row r="963" spans="1:14" x14ac:dyDescent="0.25">
      <c r="A963" t="s">
        <v>2686</v>
      </c>
      <c r="C963" s="326">
        <v>42</v>
      </c>
      <c r="D963" s="326" t="s">
        <v>2575</v>
      </c>
      <c r="E963" s="326"/>
      <c r="F963" s="326">
        <v>0</v>
      </c>
      <c r="G963" s="326">
        <v>0</v>
      </c>
      <c r="H963" s="326">
        <v>0</v>
      </c>
      <c r="I963" s="326"/>
      <c r="J963" s="326">
        <v>0</v>
      </c>
      <c r="K963" s="326">
        <v>0</v>
      </c>
      <c r="L963" s="326">
        <v>0</v>
      </c>
      <c r="M963" s="326"/>
      <c r="N963" s="326">
        <v>0</v>
      </c>
    </row>
    <row r="964" spans="1:14" x14ac:dyDescent="0.25">
      <c r="A964" t="s">
        <v>2686</v>
      </c>
      <c r="C964" s="326">
        <v>43</v>
      </c>
      <c r="D964" s="326" t="s">
        <v>2564</v>
      </c>
      <c r="E964" s="326"/>
      <c r="F964" s="326">
        <v>0</v>
      </c>
      <c r="G964" s="326">
        <v>0</v>
      </c>
      <c r="H964" s="326">
        <v>0</v>
      </c>
      <c r="I964" s="326"/>
      <c r="J964" s="326">
        <v>0</v>
      </c>
      <c r="K964" s="326">
        <v>0</v>
      </c>
      <c r="L964" s="326">
        <v>0</v>
      </c>
      <c r="M964" s="326"/>
      <c r="N964" s="326">
        <v>0</v>
      </c>
    </row>
    <row r="965" spans="1:14" x14ac:dyDescent="0.25">
      <c r="A965" t="s">
        <v>2686</v>
      </c>
      <c r="C965" s="326">
        <v>44</v>
      </c>
      <c r="D965" s="326" t="s">
        <v>2571</v>
      </c>
      <c r="E965" s="326"/>
      <c r="F965" s="326">
        <v>0</v>
      </c>
      <c r="G965" s="326">
        <v>0</v>
      </c>
      <c r="H965" s="326">
        <v>0</v>
      </c>
      <c r="I965" s="326"/>
      <c r="J965" s="326">
        <v>0</v>
      </c>
      <c r="K965" s="326">
        <v>0</v>
      </c>
      <c r="L965" s="326">
        <v>0</v>
      </c>
      <c r="M965" s="326"/>
      <c r="N965" s="326">
        <v>0</v>
      </c>
    </row>
    <row r="966" spans="1:14" x14ac:dyDescent="0.25">
      <c r="A966" t="s">
        <v>2686</v>
      </c>
      <c r="C966" s="326">
        <v>45</v>
      </c>
      <c r="D966" s="326" t="s">
        <v>2573</v>
      </c>
      <c r="E966" s="326"/>
      <c r="F966" s="326">
        <v>0</v>
      </c>
      <c r="G966" s="326">
        <v>0</v>
      </c>
      <c r="H966" s="326">
        <v>0</v>
      </c>
      <c r="I966" s="326"/>
      <c r="J966" s="326">
        <v>0</v>
      </c>
      <c r="K966" s="326">
        <v>0</v>
      </c>
      <c r="L966" s="326">
        <v>0</v>
      </c>
      <c r="M966" s="326"/>
      <c r="N966" s="326">
        <v>0</v>
      </c>
    </row>
    <row r="967" spans="1:14" x14ac:dyDescent="0.25">
      <c r="A967" t="s">
        <v>2686</v>
      </c>
      <c r="C967" s="326">
        <v>46</v>
      </c>
      <c r="D967" s="326" t="s">
        <v>2583</v>
      </c>
      <c r="E967" s="326"/>
      <c r="F967" s="326">
        <v>0</v>
      </c>
      <c r="G967" s="326">
        <v>0</v>
      </c>
      <c r="H967" s="326">
        <v>0</v>
      </c>
      <c r="I967" s="326"/>
      <c r="J967" s="326">
        <v>0</v>
      </c>
      <c r="K967" s="326">
        <v>0</v>
      </c>
      <c r="L967" s="326">
        <v>0</v>
      </c>
      <c r="M967" s="326"/>
      <c r="N967" s="326">
        <v>0</v>
      </c>
    </row>
    <row r="968" spans="1:14" x14ac:dyDescent="0.25">
      <c r="A968" t="s">
        <v>2686</v>
      </c>
      <c r="C968" s="326">
        <v>47</v>
      </c>
      <c r="D968" s="326" t="s">
        <v>2546</v>
      </c>
      <c r="E968" s="326"/>
      <c r="F968" s="326">
        <v>0</v>
      </c>
      <c r="G968" s="326">
        <v>0</v>
      </c>
      <c r="H968" s="326">
        <v>0</v>
      </c>
      <c r="I968" s="326"/>
      <c r="J968" s="326">
        <v>0</v>
      </c>
      <c r="K968" s="326">
        <v>0</v>
      </c>
      <c r="L968" s="326">
        <v>0</v>
      </c>
      <c r="M968" s="326"/>
      <c r="N968" s="326">
        <v>0</v>
      </c>
    </row>
    <row r="969" spans="1:14" x14ac:dyDescent="0.25">
      <c r="A969" t="s">
        <v>2686</v>
      </c>
      <c r="C969" s="326"/>
      <c r="D969" s="326" t="s">
        <v>2679</v>
      </c>
      <c r="E969" s="326"/>
      <c r="F969" s="326">
        <v>0</v>
      </c>
      <c r="G969" s="326">
        <v>0</v>
      </c>
      <c r="H969" s="326">
        <v>0</v>
      </c>
      <c r="I969" s="326"/>
      <c r="J969" s="326">
        <v>0</v>
      </c>
      <c r="K969" s="326">
        <v>0</v>
      </c>
      <c r="L969" s="326">
        <v>0</v>
      </c>
      <c r="M969" s="326"/>
      <c r="N969" s="326">
        <v>0</v>
      </c>
    </row>
    <row r="970" spans="1:14" x14ac:dyDescent="0.25">
      <c r="A970" t="s">
        <v>2686</v>
      </c>
      <c r="C970" s="326">
        <v>48</v>
      </c>
      <c r="D970" s="326" t="s">
        <v>2585</v>
      </c>
      <c r="E970" s="326"/>
      <c r="F970" s="326">
        <v>0</v>
      </c>
      <c r="G970" s="326">
        <v>0</v>
      </c>
      <c r="H970" s="326">
        <v>0</v>
      </c>
      <c r="I970" s="326"/>
      <c r="J970" s="326">
        <v>0</v>
      </c>
      <c r="K970" s="326">
        <v>0</v>
      </c>
      <c r="L970" s="326">
        <v>0</v>
      </c>
      <c r="M970" s="326"/>
      <c r="N970" s="326">
        <v>0</v>
      </c>
    </row>
    <row r="971" spans="1:14" x14ac:dyDescent="0.25">
      <c r="A971" t="s">
        <v>2686</v>
      </c>
      <c r="C971" s="326">
        <v>49</v>
      </c>
      <c r="D971" s="326" t="s">
        <v>2680</v>
      </c>
      <c r="E971" s="326"/>
      <c r="F971" s="326">
        <v>0</v>
      </c>
      <c r="G971" s="326">
        <v>0</v>
      </c>
      <c r="H971" s="326">
        <v>0</v>
      </c>
      <c r="I971" s="326"/>
      <c r="J971" s="326">
        <v>0</v>
      </c>
      <c r="K971" s="326">
        <v>0</v>
      </c>
      <c r="L971" s="326">
        <v>0</v>
      </c>
      <c r="M971" s="326"/>
      <c r="N971" s="326">
        <v>0</v>
      </c>
    </row>
    <row r="972" spans="1:14" x14ac:dyDescent="0.25">
      <c r="A972" t="s">
        <v>2686</v>
      </c>
      <c r="C972" s="326">
        <v>50</v>
      </c>
      <c r="D972" s="326" t="s">
        <v>2681</v>
      </c>
      <c r="E972" s="326"/>
      <c r="F972" s="326">
        <v>0</v>
      </c>
      <c r="G972" s="326">
        <v>0</v>
      </c>
      <c r="H972" s="326">
        <v>0</v>
      </c>
      <c r="I972" s="326"/>
      <c r="J972" s="326">
        <v>0</v>
      </c>
      <c r="K972" s="326">
        <v>0</v>
      </c>
      <c r="L972" s="326">
        <v>0</v>
      </c>
      <c r="M972" s="326"/>
      <c r="N972" s="326">
        <v>0</v>
      </c>
    </row>
    <row r="973" spans="1:14" x14ac:dyDescent="0.25">
      <c r="A973" t="s">
        <v>2686</v>
      </c>
      <c r="C973" s="326"/>
      <c r="D973" s="326" t="s">
        <v>2682</v>
      </c>
      <c r="E973" s="326"/>
      <c r="F973" s="326">
        <v>0</v>
      </c>
      <c r="G973" s="326">
        <v>0</v>
      </c>
      <c r="H973" s="326">
        <v>0</v>
      </c>
      <c r="I973" s="326"/>
      <c r="J973" s="326">
        <v>0</v>
      </c>
      <c r="K973" s="326">
        <v>0</v>
      </c>
      <c r="L973" s="326">
        <v>0</v>
      </c>
      <c r="M973" s="326"/>
      <c r="N973" s="326">
        <v>0</v>
      </c>
    </row>
    <row r="974" spans="1:14" x14ac:dyDescent="0.25">
      <c r="A974" t="s">
        <v>2686</v>
      </c>
      <c r="C974" s="326">
        <v>51</v>
      </c>
      <c r="D974" s="326" t="s">
        <v>2582</v>
      </c>
      <c r="E974" s="326"/>
      <c r="F974" s="326">
        <v>0</v>
      </c>
      <c r="G974" s="326">
        <v>0</v>
      </c>
      <c r="H974" s="326">
        <v>0</v>
      </c>
      <c r="I974" s="326"/>
      <c r="J974" s="326">
        <v>0</v>
      </c>
      <c r="K974" s="326">
        <v>0</v>
      </c>
      <c r="L974" s="326">
        <v>0</v>
      </c>
      <c r="M974" s="326"/>
      <c r="N974" s="326">
        <v>0</v>
      </c>
    </row>
    <row r="975" spans="1:14" x14ac:dyDescent="0.25">
      <c r="A975" t="s">
        <v>2686</v>
      </c>
      <c r="C975" s="326">
        <v>52</v>
      </c>
      <c r="D975" s="326" t="s">
        <v>2681</v>
      </c>
      <c r="E975" s="326"/>
      <c r="F975" s="326">
        <v>0</v>
      </c>
      <c r="G975" s="326">
        <v>0</v>
      </c>
      <c r="H975" s="326">
        <v>0</v>
      </c>
      <c r="I975" s="326"/>
      <c r="J975" s="326">
        <v>0</v>
      </c>
      <c r="K975" s="326">
        <v>0</v>
      </c>
      <c r="L975" s="326">
        <v>0</v>
      </c>
      <c r="M975" s="326"/>
      <c r="N975" s="326">
        <v>0</v>
      </c>
    </row>
    <row r="976" spans="1:14" x14ac:dyDescent="0.25">
      <c r="A976" t="s">
        <v>2686</v>
      </c>
      <c r="C976" s="326"/>
      <c r="D976" s="326" t="s">
        <v>2683</v>
      </c>
      <c r="E976" s="326"/>
      <c r="F976" s="326">
        <v>0</v>
      </c>
      <c r="G976" s="326">
        <v>0</v>
      </c>
      <c r="H976" s="326">
        <v>0</v>
      </c>
      <c r="I976" s="326"/>
      <c r="J976" s="326">
        <v>0</v>
      </c>
      <c r="K976" s="326">
        <v>0</v>
      </c>
      <c r="L976" s="326">
        <v>0</v>
      </c>
      <c r="M976" s="326"/>
      <c r="N976" s="326">
        <v>0</v>
      </c>
    </row>
    <row r="977" spans="1:14" x14ac:dyDescent="0.25">
      <c r="A977" t="s">
        <v>2686</v>
      </c>
      <c r="C977" s="326">
        <v>53</v>
      </c>
      <c r="D977" s="326" t="s">
        <v>2562</v>
      </c>
      <c r="E977" s="326"/>
      <c r="F977" s="326">
        <v>0</v>
      </c>
      <c r="G977" s="326">
        <v>0</v>
      </c>
      <c r="H977" s="326">
        <v>0</v>
      </c>
      <c r="I977" s="326"/>
      <c r="J977" s="326">
        <v>0</v>
      </c>
      <c r="K977" s="326">
        <v>0</v>
      </c>
      <c r="L977" s="326">
        <v>0</v>
      </c>
      <c r="M977" s="326"/>
      <c r="N977" s="326">
        <v>0</v>
      </c>
    </row>
    <row r="978" spans="1:14" x14ac:dyDescent="0.25">
      <c r="A978" t="s">
        <v>2686</v>
      </c>
      <c r="C978" s="326"/>
      <c r="D978" s="326" t="s">
        <v>2684</v>
      </c>
      <c r="E978" s="326"/>
      <c r="F978" s="326">
        <v>0</v>
      </c>
      <c r="G978" s="326">
        <v>0</v>
      </c>
      <c r="H978" s="326">
        <v>0</v>
      </c>
      <c r="I978" s="326"/>
      <c r="J978" s="326">
        <v>0</v>
      </c>
      <c r="K978" s="326">
        <v>0</v>
      </c>
      <c r="L978" s="326">
        <v>0</v>
      </c>
      <c r="M978" s="326"/>
      <c r="N978" s="326">
        <v>0</v>
      </c>
    </row>
    <row r="979" spans="1:14" x14ac:dyDescent="0.25">
      <c r="A979" t="s">
        <v>2686</v>
      </c>
      <c r="C979" s="326">
        <v>54</v>
      </c>
      <c r="D979" s="326" t="s">
        <v>2563</v>
      </c>
      <c r="E979" s="326"/>
      <c r="F979" s="326"/>
      <c r="G979" s="326">
        <v>0</v>
      </c>
      <c r="H979" s="326">
        <v>0</v>
      </c>
      <c r="I979" s="326"/>
      <c r="J979" s="326"/>
      <c r="K979" s="326">
        <v>0</v>
      </c>
      <c r="L979" s="326">
        <v>0</v>
      </c>
      <c r="M979" s="326"/>
      <c r="N979" s="326">
        <v>0</v>
      </c>
    </row>
    <row r="980" spans="1:14" x14ac:dyDescent="0.25">
      <c r="A980" t="s">
        <v>2686</v>
      </c>
      <c r="C980" s="326"/>
      <c r="D980" s="326" t="s">
        <v>1509</v>
      </c>
      <c r="E980" s="326"/>
      <c r="F980" s="326">
        <v>0</v>
      </c>
      <c r="G980" s="326">
        <v>0</v>
      </c>
      <c r="H980" s="326">
        <v>0</v>
      </c>
      <c r="I980" s="326">
        <v>808920</v>
      </c>
      <c r="J980" s="326">
        <v>0</v>
      </c>
      <c r="K980" s="326">
        <v>0</v>
      </c>
      <c r="L980" s="326">
        <v>0</v>
      </c>
      <c r="M980" s="326"/>
      <c r="N980" s="326">
        <v>0</v>
      </c>
    </row>
    <row r="981" spans="1:14" x14ac:dyDescent="0.25">
      <c r="A981" t="s">
        <v>2686</v>
      </c>
      <c r="C981" s="326">
        <v>55</v>
      </c>
      <c r="D981" s="326" t="s">
        <v>2555</v>
      </c>
      <c r="E981" s="326"/>
      <c r="F981" s="326"/>
      <c r="G981" s="326">
        <v>0</v>
      </c>
      <c r="H981" s="326">
        <v>0</v>
      </c>
      <c r="I981" s="326"/>
      <c r="J981" s="326"/>
      <c r="K981" s="326">
        <v>0</v>
      </c>
      <c r="L981" s="326">
        <v>0</v>
      </c>
      <c r="M981" s="326"/>
      <c r="N981" s="326">
        <v>0</v>
      </c>
    </row>
    <row r="982" spans="1:14" x14ac:dyDescent="0.25">
      <c r="A982" t="s">
        <v>2686</v>
      </c>
      <c r="B982" t="s">
        <v>2640</v>
      </c>
      <c r="C982" t="s">
        <v>2645</v>
      </c>
      <c r="D982" t="s">
        <v>2646</v>
      </c>
      <c r="F982" t="s">
        <v>2647</v>
      </c>
      <c r="J982" t="s">
        <v>2648</v>
      </c>
      <c r="N982" t="s">
        <v>2649</v>
      </c>
    </row>
    <row r="983" spans="1:14" x14ac:dyDescent="0.25">
      <c r="A983" t="s">
        <v>2686</v>
      </c>
      <c r="F983" t="s">
        <v>2650</v>
      </c>
      <c r="G983" t="s">
        <v>2651</v>
      </c>
      <c r="H983" t="s">
        <v>2652</v>
      </c>
      <c r="J983" t="s">
        <v>2650</v>
      </c>
      <c r="K983" t="s">
        <v>2651</v>
      </c>
      <c r="L983" t="s">
        <v>2652</v>
      </c>
    </row>
    <row r="984" spans="1:14" x14ac:dyDescent="0.25">
      <c r="A984" t="s">
        <v>2686</v>
      </c>
      <c r="C984" t="s">
        <v>2653</v>
      </c>
      <c r="F984">
        <v>0</v>
      </c>
      <c r="G984">
        <v>0</v>
      </c>
      <c r="H984">
        <v>0</v>
      </c>
      <c r="J984">
        <v>0</v>
      </c>
      <c r="K984">
        <v>0</v>
      </c>
      <c r="L984">
        <v>0</v>
      </c>
      <c r="N984">
        <v>0</v>
      </c>
    </row>
    <row r="985" spans="1:14" x14ac:dyDescent="0.25">
      <c r="A985" t="s">
        <v>2686</v>
      </c>
      <c r="C985">
        <v>1</v>
      </c>
      <c r="D985" t="s">
        <v>2654</v>
      </c>
      <c r="F985">
        <v>0</v>
      </c>
      <c r="G985">
        <v>0</v>
      </c>
      <c r="H985">
        <v>0</v>
      </c>
      <c r="J985">
        <v>0</v>
      </c>
      <c r="K985">
        <v>0</v>
      </c>
      <c r="L985">
        <v>0</v>
      </c>
      <c r="N985">
        <v>0</v>
      </c>
    </row>
    <row r="986" spans="1:14" x14ac:dyDescent="0.25">
      <c r="A986" t="s">
        <v>2686</v>
      </c>
      <c r="C986">
        <v>2</v>
      </c>
      <c r="D986" t="s">
        <v>2655</v>
      </c>
      <c r="F986">
        <v>0</v>
      </c>
      <c r="G986">
        <v>0</v>
      </c>
      <c r="H986">
        <v>0</v>
      </c>
      <c r="J986">
        <v>0</v>
      </c>
      <c r="K986">
        <v>0</v>
      </c>
      <c r="L986">
        <v>0</v>
      </c>
      <c r="N986">
        <v>0</v>
      </c>
    </row>
    <row r="987" spans="1:14" x14ac:dyDescent="0.25">
      <c r="A987" t="s">
        <v>2686</v>
      </c>
      <c r="C987" t="s">
        <v>2656</v>
      </c>
      <c r="F987">
        <v>61197855</v>
      </c>
      <c r="G987">
        <v>0</v>
      </c>
      <c r="H987">
        <v>61197855</v>
      </c>
      <c r="J987">
        <v>53378775</v>
      </c>
      <c r="K987">
        <v>0</v>
      </c>
      <c r="L987">
        <v>53378775</v>
      </c>
      <c r="N987">
        <v>7819080</v>
      </c>
    </row>
    <row r="988" spans="1:14" x14ac:dyDescent="0.25">
      <c r="A988" t="s">
        <v>2686</v>
      </c>
      <c r="D988" t="s">
        <v>2657</v>
      </c>
      <c r="F988">
        <v>2684500</v>
      </c>
      <c r="G988">
        <v>0</v>
      </c>
      <c r="H988">
        <v>2684500</v>
      </c>
      <c r="J988">
        <v>2684500</v>
      </c>
      <c r="K988">
        <v>0</v>
      </c>
      <c r="L988">
        <v>2684500</v>
      </c>
      <c r="N988">
        <v>0</v>
      </c>
    </row>
    <row r="989" spans="1:14" x14ac:dyDescent="0.25">
      <c r="A989" t="s">
        <v>2686</v>
      </c>
      <c r="C989">
        <v>3</v>
      </c>
      <c r="D989" t="s">
        <v>2574</v>
      </c>
      <c r="F989">
        <v>0</v>
      </c>
      <c r="G989">
        <v>0</v>
      </c>
      <c r="H989">
        <v>0</v>
      </c>
      <c r="J989">
        <v>0</v>
      </c>
      <c r="K989">
        <v>0</v>
      </c>
      <c r="L989">
        <v>0</v>
      </c>
      <c r="N989">
        <v>0</v>
      </c>
    </row>
    <row r="990" spans="1:14" x14ac:dyDescent="0.25">
      <c r="A990" t="s">
        <v>2686</v>
      </c>
      <c r="C990">
        <v>4</v>
      </c>
      <c r="D990" t="s">
        <v>2551</v>
      </c>
      <c r="F990">
        <v>0</v>
      </c>
      <c r="G990">
        <v>0</v>
      </c>
      <c r="H990">
        <v>0</v>
      </c>
      <c r="J990">
        <v>0</v>
      </c>
      <c r="K990">
        <v>0</v>
      </c>
      <c r="L990">
        <v>0</v>
      </c>
      <c r="N990">
        <v>0</v>
      </c>
    </row>
    <row r="991" spans="1:14" x14ac:dyDescent="0.25">
      <c r="A991" t="s">
        <v>2686</v>
      </c>
      <c r="C991">
        <v>5</v>
      </c>
      <c r="D991" t="s">
        <v>2565</v>
      </c>
      <c r="F991">
        <v>2500000</v>
      </c>
      <c r="G991">
        <v>0</v>
      </c>
      <c r="H991">
        <v>2500000</v>
      </c>
      <c r="J991">
        <v>2500000</v>
      </c>
      <c r="K991">
        <v>0</v>
      </c>
      <c r="L991">
        <v>2500000</v>
      </c>
      <c r="N991">
        <v>0</v>
      </c>
    </row>
    <row r="992" spans="1:14" x14ac:dyDescent="0.25">
      <c r="A992" t="s">
        <v>2686</v>
      </c>
      <c r="C992">
        <v>6</v>
      </c>
      <c r="D992" t="s">
        <v>2658</v>
      </c>
      <c r="F992">
        <v>0</v>
      </c>
      <c r="G992">
        <v>0</v>
      </c>
      <c r="H992">
        <v>0</v>
      </c>
      <c r="J992">
        <v>0</v>
      </c>
      <c r="K992">
        <v>0</v>
      </c>
      <c r="L992">
        <v>0</v>
      </c>
      <c r="N992">
        <v>0</v>
      </c>
    </row>
    <row r="993" spans="1:14" x14ac:dyDescent="0.25">
      <c r="A993" t="s">
        <v>2686</v>
      </c>
      <c r="C993">
        <v>7</v>
      </c>
      <c r="D993" t="s">
        <v>2576</v>
      </c>
      <c r="F993">
        <v>184500</v>
      </c>
      <c r="G993">
        <v>0</v>
      </c>
      <c r="H993">
        <v>184500</v>
      </c>
      <c r="J993">
        <v>184500</v>
      </c>
      <c r="K993">
        <v>0</v>
      </c>
      <c r="L993">
        <v>184500</v>
      </c>
      <c r="N993">
        <v>0</v>
      </c>
    </row>
    <row r="994" spans="1:14" x14ac:dyDescent="0.25">
      <c r="A994" t="s">
        <v>2686</v>
      </c>
      <c r="D994" t="s">
        <v>2659</v>
      </c>
      <c r="F994">
        <v>0</v>
      </c>
      <c r="G994">
        <v>0</v>
      </c>
      <c r="H994">
        <v>0</v>
      </c>
      <c r="J994">
        <v>0</v>
      </c>
      <c r="K994">
        <v>0</v>
      </c>
      <c r="L994">
        <v>0</v>
      </c>
      <c r="N994">
        <v>0</v>
      </c>
    </row>
    <row r="995" spans="1:14" x14ac:dyDescent="0.25">
      <c r="A995" t="s">
        <v>2686</v>
      </c>
      <c r="C995">
        <v>8</v>
      </c>
      <c r="D995" t="s">
        <v>2660</v>
      </c>
      <c r="F995">
        <v>0</v>
      </c>
      <c r="G995">
        <v>0</v>
      </c>
      <c r="H995">
        <v>0</v>
      </c>
      <c r="J995">
        <v>0</v>
      </c>
      <c r="K995">
        <v>0</v>
      </c>
      <c r="L995">
        <v>0</v>
      </c>
      <c r="N995">
        <v>0</v>
      </c>
    </row>
    <row r="996" spans="1:14" x14ac:dyDescent="0.25">
      <c r="A996" t="s">
        <v>2686</v>
      </c>
      <c r="C996">
        <v>9</v>
      </c>
      <c r="D996" t="s">
        <v>2548</v>
      </c>
      <c r="F996">
        <v>0</v>
      </c>
      <c r="G996">
        <v>0</v>
      </c>
      <c r="H996">
        <v>0</v>
      </c>
      <c r="J996">
        <v>0</v>
      </c>
      <c r="K996">
        <v>0</v>
      </c>
      <c r="L996">
        <v>0</v>
      </c>
      <c r="N996">
        <v>0</v>
      </c>
    </row>
    <row r="997" spans="1:14" x14ac:dyDescent="0.25">
      <c r="A997" t="s">
        <v>2686</v>
      </c>
      <c r="C997">
        <v>10</v>
      </c>
      <c r="D997" t="s">
        <v>2550</v>
      </c>
      <c r="F997">
        <v>0</v>
      </c>
      <c r="G997">
        <v>0</v>
      </c>
      <c r="H997">
        <v>0</v>
      </c>
      <c r="J997">
        <v>0</v>
      </c>
      <c r="K997">
        <v>0</v>
      </c>
      <c r="L997">
        <v>0</v>
      </c>
      <c r="N997">
        <v>0</v>
      </c>
    </row>
    <row r="998" spans="1:14" x14ac:dyDescent="0.25">
      <c r="A998" t="s">
        <v>2686</v>
      </c>
      <c r="C998">
        <v>11</v>
      </c>
      <c r="D998" t="s">
        <v>2581</v>
      </c>
      <c r="F998">
        <v>0</v>
      </c>
      <c r="G998">
        <v>0</v>
      </c>
      <c r="H998">
        <v>0</v>
      </c>
      <c r="J998">
        <v>0</v>
      </c>
      <c r="K998">
        <v>0</v>
      </c>
      <c r="L998">
        <v>0</v>
      </c>
      <c r="N998">
        <v>0</v>
      </c>
    </row>
    <row r="999" spans="1:14" x14ac:dyDescent="0.25">
      <c r="A999" t="s">
        <v>2686</v>
      </c>
      <c r="C999">
        <v>12</v>
      </c>
      <c r="D999" t="s">
        <v>2569</v>
      </c>
      <c r="F999">
        <v>0</v>
      </c>
      <c r="G999">
        <v>0</v>
      </c>
      <c r="H999">
        <v>0</v>
      </c>
      <c r="J999">
        <v>0</v>
      </c>
      <c r="K999">
        <v>0</v>
      </c>
      <c r="L999">
        <v>0</v>
      </c>
      <c r="N999">
        <v>0</v>
      </c>
    </row>
    <row r="1000" spans="1:14" x14ac:dyDescent="0.25">
      <c r="A1000" t="s">
        <v>2686</v>
      </c>
      <c r="C1000">
        <v>13</v>
      </c>
      <c r="D1000" t="s">
        <v>2661</v>
      </c>
      <c r="F1000">
        <v>0</v>
      </c>
      <c r="G1000">
        <v>0</v>
      </c>
      <c r="H1000">
        <v>0</v>
      </c>
      <c r="J1000">
        <v>0</v>
      </c>
      <c r="K1000">
        <v>0</v>
      </c>
      <c r="L1000">
        <v>0</v>
      </c>
      <c r="N1000">
        <v>0</v>
      </c>
    </row>
    <row r="1001" spans="1:14" x14ac:dyDescent="0.25">
      <c r="A1001" t="s">
        <v>2686</v>
      </c>
      <c r="C1001">
        <v>14</v>
      </c>
      <c r="D1001" t="s">
        <v>2662</v>
      </c>
      <c r="F1001">
        <v>0</v>
      </c>
      <c r="G1001">
        <v>0</v>
      </c>
      <c r="H1001">
        <v>0</v>
      </c>
      <c r="J1001">
        <v>0</v>
      </c>
      <c r="K1001">
        <v>0</v>
      </c>
      <c r="L1001">
        <v>0</v>
      </c>
      <c r="N1001">
        <v>0</v>
      </c>
    </row>
    <row r="1002" spans="1:14" x14ac:dyDescent="0.25">
      <c r="A1002" t="s">
        <v>2686</v>
      </c>
      <c r="C1002">
        <v>15</v>
      </c>
      <c r="D1002" t="s">
        <v>2663</v>
      </c>
      <c r="F1002">
        <v>0</v>
      </c>
      <c r="G1002">
        <v>0</v>
      </c>
      <c r="H1002">
        <v>0</v>
      </c>
      <c r="J1002">
        <v>0</v>
      </c>
      <c r="K1002">
        <v>0</v>
      </c>
      <c r="L1002">
        <v>0</v>
      </c>
      <c r="N1002">
        <v>0</v>
      </c>
    </row>
    <row r="1003" spans="1:14" x14ac:dyDescent="0.25">
      <c r="A1003" t="s">
        <v>2686</v>
      </c>
      <c r="D1003" t="s">
        <v>2664</v>
      </c>
      <c r="F1003">
        <v>0</v>
      </c>
      <c r="G1003">
        <v>0</v>
      </c>
      <c r="H1003">
        <v>0</v>
      </c>
      <c r="J1003">
        <v>0</v>
      </c>
      <c r="K1003">
        <v>0</v>
      </c>
      <c r="L1003">
        <v>0</v>
      </c>
      <c r="N1003">
        <v>0</v>
      </c>
    </row>
    <row r="1004" spans="1:14" x14ac:dyDescent="0.25">
      <c r="A1004" t="s">
        <v>2686</v>
      </c>
      <c r="C1004">
        <v>16</v>
      </c>
      <c r="D1004" t="s">
        <v>2581</v>
      </c>
      <c r="F1004">
        <v>0</v>
      </c>
      <c r="G1004">
        <v>0</v>
      </c>
      <c r="H1004">
        <v>0</v>
      </c>
      <c r="J1004">
        <v>0</v>
      </c>
      <c r="K1004">
        <v>0</v>
      </c>
      <c r="L1004">
        <v>0</v>
      </c>
      <c r="N1004">
        <v>0</v>
      </c>
    </row>
    <row r="1005" spans="1:14" x14ac:dyDescent="0.25">
      <c r="A1005" t="s">
        <v>2686</v>
      </c>
      <c r="C1005">
        <v>17</v>
      </c>
      <c r="D1005" t="s">
        <v>2570</v>
      </c>
      <c r="F1005">
        <v>0</v>
      </c>
      <c r="G1005">
        <v>0</v>
      </c>
      <c r="H1005">
        <v>0</v>
      </c>
      <c r="J1005">
        <v>0</v>
      </c>
      <c r="K1005">
        <v>0</v>
      </c>
      <c r="L1005">
        <v>0</v>
      </c>
      <c r="N1005">
        <v>0</v>
      </c>
    </row>
    <row r="1006" spans="1:14" x14ac:dyDescent="0.25">
      <c r="A1006" t="s">
        <v>2686</v>
      </c>
      <c r="C1006">
        <v>18</v>
      </c>
      <c r="D1006" t="s">
        <v>2665</v>
      </c>
      <c r="F1006">
        <v>0</v>
      </c>
      <c r="G1006">
        <v>0</v>
      </c>
      <c r="H1006">
        <v>0</v>
      </c>
      <c r="J1006">
        <v>0</v>
      </c>
      <c r="K1006">
        <v>0</v>
      </c>
      <c r="L1006">
        <v>0</v>
      </c>
      <c r="N1006">
        <v>0</v>
      </c>
    </row>
    <row r="1007" spans="1:14" x14ac:dyDescent="0.25">
      <c r="A1007" t="s">
        <v>2686</v>
      </c>
      <c r="C1007">
        <v>19</v>
      </c>
      <c r="D1007" t="s">
        <v>2666</v>
      </c>
      <c r="F1007">
        <v>0</v>
      </c>
      <c r="G1007">
        <v>0</v>
      </c>
      <c r="H1007">
        <v>0</v>
      </c>
      <c r="J1007">
        <v>0</v>
      </c>
      <c r="K1007">
        <v>0</v>
      </c>
      <c r="L1007">
        <v>0</v>
      </c>
      <c r="N1007">
        <v>0</v>
      </c>
    </row>
    <row r="1008" spans="1:14" x14ac:dyDescent="0.25">
      <c r="A1008" t="s">
        <v>2686</v>
      </c>
      <c r="C1008">
        <v>20</v>
      </c>
      <c r="D1008" t="s">
        <v>2667</v>
      </c>
      <c r="F1008">
        <v>0</v>
      </c>
      <c r="G1008">
        <v>0</v>
      </c>
      <c r="H1008">
        <v>0</v>
      </c>
      <c r="J1008">
        <v>0</v>
      </c>
      <c r="K1008">
        <v>0</v>
      </c>
      <c r="L1008">
        <v>0</v>
      </c>
      <c r="N1008">
        <v>0</v>
      </c>
    </row>
    <row r="1009" spans="1:14" x14ac:dyDescent="0.25">
      <c r="A1009" t="s">
        <v>2686</v>
      </c>
      <c r="C1009">
        <v>21</v>
      </c>
      <c r="D1009" t="s">
        <v>2668</v>
      </c>
      <c r="F1009">
        <v>0</v>
      </c>
      <c r="G1009">
        <v>0</v>
      </c>
      <c r="H1009">
        <v>0</v>
      </c>
      <c r="J1009">
        <v>0</v>
      </c>
      <c r="K1009">
        <v>0</v>
      </c>
      <c r="L1009">
        <v>0</v>
      </c>
      <c r="N1009">
        <v>0</v>
      </c>
    </row>
    <row r="1010" spans="1:14" x14ac:dyDescent="0.25">
      <c r="A1010" t="s">
        <v>2686</v>
      </c>
      <c r="C1010">
        <v>22</v>
      </c>
      <c r="D1010" t="s">
        <v>2669</v>
      </c>
      <c r="F1010">
        <v>0</v>
      </c>
      <c r="G1010">
        <v>0</v>
      </c>
      <c r="H1010">
        <v>0</v>
      </c>
      <c r="J1010">
        <v>0</v>
      </c>
      <c r="K1010">
        <v>0</v>
      </c>
      <c r="L1010">
        <v>0</v>
      </c>
      <c r="N1010">
        <v>0</v>
      </c>
    </row>
    <row r="1011" spans="1:14" x14ac:dyDescent="0.25">
      <c r="A1011" t="s">
        <v>2686</v>
      </c>
      <c r="C1011">
        <v>23</v>
      </c>
      <c r="D1011" t="s">
        <v>2670</v>
      </c>
      <c r="F1011">
        <v>0</v>
      </c>
      <c r="G1011">
        <v>0</v>
      </c>
      <c r="H1011">
        <v>0</v>
      </c>
      <c r="J1011">
        <v>0</v>
      </c>
      <c r="K1011">
        <v>0</v>
      </c>
      <c r="L1011">
        <v>0</v>
      </c>
      <c r="N1011">
        <v>0</v>
      </c>
    </row>
    <row r="1012" spans="1:14" x14ac:dyDescent="0.25">
      <c r="A1012" t="s">
        <v>2686</v>
      </c>
      <c r="C1012">
        <v>24</v>
      </c>
      <c r="D1012" t="s">
        <v>2556</v>
      </c>
      <c r="F1012">
        <v>0</v>
      </c>
      <c r="G1012">
        <v>0</v>
      </c>
      <c r="H1012">
        <v>0</v>
      </c>
      <c r="J1012">
        <v>0</v>
      </c>
      <c r="K1012">
        <v>0</v>
      </c>
      <c r="L1012">
        <v>0</v>
      </c>
      <c r="N1012">
        <v>0</v>
      </c>
    </row>
    <row r="1013" spans="1:14" x14ac:dyDescent="0.25">
      <c r="A1013" t="s">
        <v>2686</v>
      </c>
      <c r="C1013">
        <v>25</v>
      </c>
      <c r="D1013" t="s">
        <v>2557</v>
      </c>
      <c r="F1013">
        <v>0</v>
      </c>
      <c r="G1013">
        <v>0</v>
      </c>
      <c r="H1013">
        <v>0</v>
      </c>
      <c r="J1013">
        <v>0</v>
      </c>
      <c r="K1013">
        <v>0</v>
      </c>
      <c r="L1013">
        <v>0</v>
      </c>
      <c r="N1013">
        <v>0</v>
      </c>
    </row>
    <row r="1014" spans="1:14" x14ac:dyDescent="0.25">
      <c r="A1014" t="s">
        <v>2686</v>
      </c>
      <c r="D1014" t="s">
        <v>2671</v>
      </c>
      <c r="F1014">
        <v>41767900</v>
      </c>
      <c r="G1014">
        <v>0</v>
      </c>
      <c r="H1014">
        <v>41767900</v>
      </c>
      <c r="J1014">
        <v>38267898</v>
      </c>
      <c r="K1014">
        <v>0</v>
      </c>
      <c r="L1014">
        <v>38267898</v>
      </c>
      <c r="N1014">
        <v>3500002</v>
      </c>
    </row>
    <row r="1015" spans="1:14" x14ac:dyDescent="0.25">
      <c r="A1015" t="s">
        <v>2686</v>
      </c>
      <c r="C1015">
        <v>26</v>
      </c>
      <c r="D1015" t="s">
        <v>2589</v>
      </c>
      <c r="F1015">
        <v>0</v>
      </c>
      <c r="G1015">
        <v>0</v>
      </c>
      <c r="H1015">
        <v>0</v>
      </c>
      <c r="J1015">
        <v>0</v>
      </c>
      <c r="K1015">
        <v>0</v>
      </c>
      <c r="L1015">
        <v>0</v>
      </c>
      <c r="N1015">
        <v>0</v>
      </c>
    </row>
    <row r="1016" spans="1:14" x14ac:dyDescent="0.25">
      <c r="A1016" t="s">
        <v>2686</v>
      </c>
      <c r="C1016">
        <v>27</v>
      </c>
      <c r="D1016" t="s">
        <v>2580</v>
      </c>
      <c r="F1016">
        <v>36903166</v>
      </c>
      <c r="G1016">
        <v>0</v>
      </c>
      <c r="H1016">
        <v>36903166</v>
      </c>
      <c r="J1016">
        <v>37403164</v>
      </c>
      <c r="K1016">
        <v>0</v>
      </c>
      <c r="L1016">
        <v>37403164</v>
      </c>
      <c r="N1016">
        <v>-499998</v>
      </c>
    </row>
    <row r="1017" spans="1:14" x14ac:dyDescent="0.25">
      <c r="A1017" t="s">
        <v>2686</v>
      </c>
      <c r="C1017">
        <v>28</v>
      </c>
      <c r="D1017" t="s">
        <v>2577</v>
      </c>
      <c r="F1017">
        <v>4000000</v>
      </c>
      <c r="G1017">
        <v>0</v>
      </c>
      <c r="H1017">
        <v>4000000</v>
      </c>
      <c r="J1017">
        <v>0</v>
      </c>
      <c r="K1017">
        <v>0</v>
      </c>
      <c r="L1017">
        <v>0</v>
      </c>
      <c r="N1017">
        <v>4000000</v>
      </c>
    </row>
    <row r="1018" spans="1:14" x14ac:dyDescent="0.25">
      <c r="A1018" t="s">
        <v>2686</v>
      </c>
      <c r="C1018" t="s">
        <v>2672</v>
      </c>
      <c r="D1018" t="s">
        <v>2567</v>
      </c>
      <c r="F1018">
        <v>0</v>
      </c>
      <c r="G1018">
        <v>0</v>
      </c>
      <c r="H1018">
        <v>0</v>
      </c>
      <c r="J1018">
        <v>0</v>
      </c>
      <c r="K1018">
        <v>0</v>
      </c>
      <c r="L1018">
        <v>0</v>
      </c>
      <c r="N1018">
        <v>0</v>
      </c>
    </row>
    <row r="1019" spans="1:14" x14ac:dyDescent="0.25">
      <c r="A1019" t="s">
        <v>2686</v>
      </c>
      <c r="C1019" t="s">
        <v>2673</v>
      </c>
      <c r="D1019" t="s">
        <v>2568</v>
      </c>
      <c r="F1019">
        <v>500000</v>
      </c>
      <c r="G1019">
        <v>0</v>
      </c>
      <c r="H1019">
        <v>500000</v>
      </c>
      <c r="J1019">
        <v>500000</v>
      </c>
      <c r="K1019">
        <v>0</v>
      </c>
      <c r="L1019">
        <v>500000</v>
      </c>
      <c r="N1019">
        <v>0</v>
      </c>
    </row>
    <row r="1020" spans="1:14" x14ac:dyDescent="0.25">
      <c r="A1020" t="s">
        <v>2686</v>
      </c>
      <c r="C1020">
        <v>30</v>
      </c>
      <c r="D1020" t="s">
        <v>2579</v>
      </c>
      <c r="F1020">
        <v>220942</v>
      </c>
      <c r="G1020">
        <v>0</v>
      </c>
      <c r="H1020">
        <v>220942</v>
      </c>
      <c r="J1020">
        <v>220942</v>
      </c>
      <c r="K1020">
        <v>0</v>
      </c>
      <c r="L1020">
        <v>220942</v>
      </c>
      <c r="N1020">
        <v>0</v>
      </c>
    </row>
    <row r="1021" spans="1:14" x14ac:dyDescent="0.25">
      <c r="A1021" t="s">
        <v>2686</v>
      </c>
      <c r="C1021">
        <v>31</v>
      </c>
      <c r="D1021" t="s">
        <v>2558</v>
      </c>
      <c r="F1021">
        <v>0</v>
      </c>
      <c r="G1021">
        <v>0</v>
      </c>
      <c r="H1021">
        <v>0</v>
      </c>
      <c r="J1021">
        <v>0</v>
      </c>
      <c r="K1021">
        <v>0</v>
      </c>
      <c r="L1021">
        <v>0</v>
      </c>
      <c r="N1021">
        <v>0</v>
      </c>
    </row>
    <row r="1022" spans="1:14" x14ac:dyDescent="0.25">
      <c r="A1022" t="s">
        <v>2686</v>
      </c>
      <c r="C1022">
        <v>32</v>
      </c>
      <c r="D1022" t="s">
        <v>2578</v>
      </c>
      <c r="F1022">
        <v>143792</v>
      </c>
      <c r="G1022">
        <v>0</v>
      </c>
      <c r="H1022">
        <v>143792</v>
      </c>
      <c r="J1022">
        <v>143792</v>
      </c>
      <c r="K1022">
        <v>0</v>
      </c>
      <c r="L1022">
        <v>143792</v>
      </c>
      <c r="N1022">
        <v>0</v>
      </c>
    </row>
    <row r="1023" spans="1:14" x14ac:dyDescent="0.25">
      <c r="A1023" t="s">
        <v>2686</v>
      </c>
      <c r="C1023">
        <v>33</v>
      </c>
      <c r="D1023" t="s">
        <v>2588</v>
      </c>
      <c r="F1023">
        <v>0</v>
      </c>
      <c r="G1023">
        <v>0</v>
      </c>
      <c r="H1023">
        <v>0</v>
      </c>
      <c r="J1023">
        <v>0</v>
      </c>
      <c r="K1023">
        <v>0</v>
      </c>
      <c r="L1023">
        <v>0</v>
      </c>
      <c r="N1023">
        <v>0</v>
      </c>
    </row>
    <row r="1024" spans="1:14" x14ac:dyDescent="0.25">
      <c r="A1024" t="s">
        <v>2686</v>
      </c>
      <c r="C1024">
        <v>34</v>
      </c>
      <c r="D1024" t="s">
        <v>2674</v>
      </c>
      <c r="F1024">
        <v>0</v>
      </c>
      <c r="G1024">
        <v>0</v>
      </c>
      <c r="H1024">
        <v>0</v>
      </c>
      <c r="J1024">
        <v>0</v>
      </c>
      <c r="K1024">
        <v>0</v>
      </c>
      <c r="L1024">
        <v>0</v>
      </c>
      <c r="N1024">
        <v>0</v>
      </c>
    </row>
    <row r="1025" spans="1:14" x14ac:dyDescent="0.25">
      <c r="A1025" t="s">
        <v>2686</v>
      </c>
      <c r="C1025">
        <v>35</v>
      </c>
      <c r="D1025" t="s">
        <v>2675</v>
      </c>
      <c r="F1025">
        <v>0</v>
      </c>
      <c r="G1025">
        <v>0</v>
      </c>
      <c r="H1025">
        <v>0</v>
      </c>
      <c r="J1025">
        <v>0</v>
      </c>
      <c r="K1025">
        <v>0</v>
      </c>
      <c r="L1025">
        <v>0</v>
      </c>
      <c r="N1025">
        <v>0</v>
      </c>
    </row>
    <row r="1026" spans="1:14" x14ac:dyDescent="0.25">
      <c r="A1026" t="s">
        <v>2686</v>
      </c>
      <c r="C1026">
        <v>36</v>
      </c>
      <c r="D1026" t="s">
        <v>2676</v>
      </c>
      <c r="F1026">
        <v>0</v>
      </c>
      <c r="G1026">
        <v>0</v>
      </c>
      <c r="H1026">
        <v>0</v>
      </c>
      <c r="J1026">
        <v>0</v>
      </c>
      <c r="K1026">
        <v>0</v>
      </c>
      <c r="L1026">
        <v>0</v>
      </c>
      <c r="N1026">
        <v>0</v>
      </c>
    </row>
    <row r="1027" spans="1:14" x14ac:dyDescent="0.25">
      <c r="A1027" t="s">
        <v>2686</v>
      </c>
      <c r="C1027">
        <v>37</v>
      </c>
      <c r="D1027" t="s">
        <v>2566</v>
      </c>
      <c r="F1027">
        <v>0</v>
      </c>
      <c r="G1027">
        <v>0</v>
      </c>
      <c r="H1027">
        <v>0</v>
      </c>
      <c r="J1027">
        <v>0</v>
      </c>
      <c r="K1027">
        <v>0</v>
      </c>
      <c r="L1027">
        <v>0</v>
      </c>
      <c r="N1027">
        <v>0</v>
      </c>
    </row>
    <row r="1028" spans="1:14" x14ac:dyDescent="0.25">
      <c r="A1028" t="s">
        <v>2686</v>
      </c>
      <c r="C1028">
        <v>38</v>
      </c>
      <c r="D1028" t="s">
        <v>2584</v>
      </c>
      <c r="F1028">
        <v>0</v>
      </c>
      <c r="G1028">
        <v>0</v>
      </c>
      <c r="H1028">
        <v>0</v>
      </c>
      <c r="J1028">
        <v>0</v>
      </c>
      <c r="K1028">
        <v>0</v>
      </c>
      <c r="L1028">
        <v>0</v>
      </c>
      <c r="N1028">
        <v>0</v>
      </c>
    </row>
    <row r="1029" spans="1:14" x14ac:dyDescent="0.25">
      <c r="A1029" t="s">
        <v>2686</v>
      </c>
      <c r="C1029">
        <v>39</v>
      </c>
      <c r="D1029" t="s">
        <v>2677</v>
      </c>
      <c r="F1029">
        <v>0</v>
      </c>
      <c r="G1029">
        <v>0</v>
      </c>
      <c r="H1029">
        <v>0</v>
      </c>
      <c r="J1029">
        <v>0</v>
      </c>
      <c r="K1029">
        <v>0</v>
      </c>
      <c r="L1029">
        <v>0</v>
      </c>
      <c r="N1029">
        <v>0</v>
      </c>
    </row>
    <row r="1030" spans="1:14" x14ac:dyDescent="0.25">
      <c r="A1030" t="s">
        <v>2686</v>
      </c>
      <c r="D1030" t="s">
        <v>2678</v>
      </c>
      <c r="F1030">
        <v>1288720</v>
      </c>
      <c r="G1030">
        <v>0</v>
      </c>
      <c r="H1030">
        <v>1288720</v>
      </c>
      <c r="J1030">
        <v>969640</v>
      </c>
      <c r="K1030">
        <v>0</v>
      </c>
      <c r="L1030">
        <v>969640</v>
      </c>
      <c r="N1030">
        <v>319080</v>
      </c>
    </row>
    <row r="1031" spans="1:14" x14ac:dyDescent="0.25">
      <c r="A1031" t="s">
        <v>2686</v>
      </c>
      <c r="C1031">
        <v>40</v>
      </c>
      <c r="D1031" t="s">
        <v>2587</v>
      </c>
      <c r="F1031">
        <v>0</v>
      </c>
      <c r="G1031">
        <v>0</v>
      </c>
      <c r="H1031">
        <v>0</v>
      </c>
      <c r="J1031">
        <v>69997</v>
      </c>
      <c r="K1031">
        <v>0</v>
      </c>
      <c r="L1031">
        <v>69997</v>
      </c>
      <c r="N1031">
        <v>-69997</v>
      </c>
    </row>
    <row r="1032" spans="1:14" x14ac:dyDescent="0.25">
      <c r="A1032" t="s">
        <v>2686</v>
      </c>
      <c r="C1032">
        <v>41</v>
      </c>
      <c r="D1032" t="s">
        <v>2572</v>
      </c>
      <c r="F1032">
        <v>0</v>
      </c>
      <c r="G1032">
        <v>0</v>
      </c>
      <c r="H1032">
        <v>0</v>
      </c>
      <c r="J1032">
        <v>254823</v>
      </c>
      <c r="K1032">
        <v>0</v>
      </c>
      <c r="L1032">
        <v>254823</v>
      </c>
      <c r="N1032">
        <v>-254823</v>
      </c>
    </row>
    <row r="1033" spans="1:14" x14ac:dyDescent="0.25">
      <c r="A1033" t="s">
        <v>2686</v>
      </c>
      <c r="C1033">
        <v>42</v>
      </c>
      <c r="D1033" t="s">
        <v>2575</v>
      </c>
      <c r="F1033">
        <v>0</v>
      </c>
      <c r="G1033">
        <v>0</v>
      </c>
      <c r="H1033">
        <v>0</v>
      </c>
      <c r="J1033">
        <v>318529</v>
      </c>
      <c r="K1033">
        <v>0</v>
      </c>
      <c r="L1033">
        <v>318529</v>
      </c>
      <c r="N1033">
        <v>-318529</v>
      </c>
    </row>
    <row r="1034" spans="1:14" x14ac:dyDescent="0.25">
      <c r="A1034" t="s">
        <v>2686</v>
      </c>
      <c r="C1034">
        <v>43</v>
      </c>
      <c r="D1034" t="s">
        <v>2564</v>
      </c>
      <c r="F1034">
        <v>1288720</v>
      </c>
      <c r="G1034">
        <v>0</v>
      </c>
      <c r="H1034">
        <v>1288720</v>
      </c>
      <c r="J1034">
        <v>51350</v>
      </c>
      <c r="K1034">
        <v>0</v>
      </c>
      <c r="L1034">
        <v>51350</v>
      </c>
      <c r="N1034">
        <v>1237370</v>
      </c>
    </row>
    <row r="1035" spans="1:14" x14ac:dyDescent="0.25">
      <c r="A1035" t="s">
        <v>2686</v>
      </c>
      <c r="C1035">
        <v>44</v>
      </c>
      <c r="D1035" t="s">
        <v>2571</v>
      </c>
      <c r="F1035">
        <v>0</v>
      </c>
      <c r="G1035">
        <v>0</v>
      </c>
      <c r="H1035">
        <v>0</v>
      </c>
      <c r="J1035">
        <v>159265</v>
      </c>
      <c r="K1035">
        <v>0</v>
      </c>
      <c r="L1035">
        <v>159265</v>
      </c>
      <c r="N1035">
        <v>-159265</v>
      </c>
    </row>
    <row r="1036" spans="1:14" x14ac:dyDescent="0.25">
      <c r="A1036" t="s">
        <v>2686</v>
      </c>
      <c r="C1036">
        <v>45</v>
      </c>
      <c r="D1036" t="s">
        <v>2573</v>
      </c>
      <c r="F1036">
        <v>0</v>
      </c>
      <c r="G1036">
        <v>0</v>
      </c>
      <c r="H1036">
        <v>0</v>
      </c>
      <c r="J1036">
        <v>115676</v>
      </c>
      <c r="K1036">
        <v>0</v>
      </c>
      <c r="L1036">
        <v>115676</v>
      </c>
      <c r="N1036">
        <v>-115676</v>
      </c>
    </row>
    <row r="1037" spans="1:14" x14ac:dyDescent="0.25">
      <c r="A1037" t="s">
        <v>2686</v>
      </c>
      <c r="C1037">
        <v>46</v>
      </c>
      <c r="D1037" t="s">
        <v>2583</v>
      </c>
      <c r="F1037">
        <v>0</v>
      </c>
      <c r="G1037">
        <v>0</v>
      </c>
      <c r="H1037">
        <v>0</v>
      </c>
      <c r="J1037">
        <v>0</v>
      </c>
      <c r="K1037">
        <v>0</v>
      </c>
      <c r="L1037">
        <v>0</v>
      </c>
      <c r="N1037">
        <v>0</v>
      </c>
    </row>
    <row r="1038" spans="1:14" x14ac:dyDescent="0.25">
      <c r="A1038" t="s">
        <v>2686</v>
      </c>
      <c r="C1038">
        <v>47</v>
      </c>
      <c r="D1038" t="s">
        <v>2546</v>
      </c>
      <c r="F1038">
        <v>0</v>
      </c>
      <c r="G1038">
        <v>0</v>
      </c>
      <c r="H1038">
        <v>0</v>
      </c>
      <c r="J1038">
        <v>0</v>
      </c>
      <c r="K1038">
        <v>0</v>
      </c>
      <c r="L1038">
        <v>0</v>
      </c>
      <c r="N1038">
        <v>0</v>
      </c>
    </row>
    <row r="1039" spans="1:14" x14ac:dyDescent="0.25">
      <c r="A1039" t="s">
        <v>2686</v>
      </c>
      <c r="D1039" t="s">
        <v>2679</v>
      </c>
      <c r="F1039">
        <v>0</v>
      </c>
      <c r="G1039">
        <v>0</v>
      </c>
      <c r="H1039">
        <v>0</v>
      </c>
      <c r="J1039">
        <v>0</v>
      </c>
      <c r="K1039">
        <v>0</v>
      </c>
      <c r="L1039">
        <v>0</v>
      </c>
      <c r="N1039">
        <v>0</v>
      </c>
    </row>
    <row r="1040" spans="1:14" x14ac:dyDescent="0.25">
      <c r="A1040" t="s">
        <v>2686</v>
      </c>
      <c r="C1040">
        <v>48</v>
      </c>
      <c r="D1040" t="s">
        <v>2585</v>
      </c>
      <c r="F1040">
        <v>0</v>
      </c>
      <c r="G1040">
        <v>0</v>
      </c>
      <c r="H1040">
        <v>0</v>
      </c>
      <c r="J1040">
        <v>0</v>
      </c>
      <c r="K1040">
        <v>0</v>
      </c>
      <c r="L1040">
        <v>0</v>
      </c>
      <c r="N1040">
        <v>0</v>
      </c>
    </row>
    <row r="1041" spans="1:14" x14ac:dyDescent="0.25">
      <c r="A1041" t="s">
        <v>2686</v>
      </c>
      <c r="C1041">
        <v>49</v>
      </c>
      <c r="D1041" t="s">
        <v>2680</v>
      </c>
      <c r="F1041">
        <v>0</v>
      </c>
      <c r="G1041">
        <v>0</v>
      </c>
      <c r="H1041">
        <v>0</v>
      </c>
      <c r="J1041">
        <v>0</v>
      </c>
      <c r="K1041">
        <v>0</v>
      </c>
      <c r="L1041">
        <v>0</v>
      </c>
      <c r="N1041">
        <v>0</v>
      </c>
    </row>
    <row r="1042" spans="1:14" x14ac:dyDescent="0.25">
      <c r="A1042" t="s">
        <v>2686</v>
      </c>
      <c r="C1042">
        <v>50</v>
      </c>
      <c r="D1042" t="s">
        <v>2681</v>
      </c>
      <c r="F1042">
        <v>0</v>
      </c>
      <c r="G1042">
        <v>0</v>
      </c>
      <c r="H1042">
        <v>0</v>
      </c>
      <c r="J1042">
        <v>0</v>
      </c>
      <c r="K1042">
        <v>0</v>
      </c>
      <c r="L1042">
        <v>0</v>
      </c>
      <c r="N1042">
        <v>0</v>
      </c>
    </row>
    <row r="1043" spans="1:14" x14ac:dyDescent="0.25">
      <c r="A1043" t="s">
        <v>2686</v>
      </c>
      <c r="D1043" t="s">
        <v>2682</v>
      </c>
      <c r="F1043">
        <v>4000000</v>
      </c>
      <c r="G1043">
        <v>0</v>
      </c>
      <c r="H1043">
        <v>4000000</v>
      </c>
      <c r="J1043">
        <v>0</v>
      </c>
      <c r="K1043">
        <v>0</v>
      </c>
      <c r="L1043">
        <v>0</v>
      </c>
      <c r="N1043">
        <v>4000000</v>
      </c>
    </row>
    <row r="1044" spans="1:14" x14ac:dyDescent="0.25">
      <c r="A1044" t="s">
        <v>2686</v>
      </c>
      <c r="C1044">
        <v>51</v>
      </c>
      <c r="D1044" t="s">
        <v>2582</v>
      </c>
      <c r="F1044">
        <v>4000000</v>
      </c>
      <c r="G1044">
        <v>0</v>
      </c>
      <c r="H1044">
        <v>4000000</v>
      </c>
      <c r="J1044">
        <v>0</v>
      </c>
      <c r="K1044">
        <v>0</v>
      </c>
      <c r="L1044">
        <v>0</v>
      </c>
      <c r="N1044">
        <v>4000000</v>
      </c>
    </row>
    <row r="1045" spans="1:14" x14ac:dyDescent="0.25">
      <c r="A1045" t="s">
        <v>2686</v>
      </c>
      <c r="C1045">
        <v>52</v>
      </c>
      <c r="D1045" t="s">
        <v>2681</v>
      </c>
      <c r="F1045">
        <v>0</v>
      </c>
      <c r="G1045">
        <v>0</v>
      </c>
      <c r="H1045">
        <v>0</v>
      </c>
      <c r="J1045">
        <v>0</v>
      </c>
      <c r="K1045">
        <v>0</v>
      </c>
      <c r="L1045">
        <v>0</v>
      </c>
      <c r="N1045">
        <v>0</v>
      </c>
    </row>
    <row r="1046" spans="1:14" x14ac:dyDescent="0.25">
      <c r="A1046" t="s">
        <v>2686</v>
      </c>
      <c r="D1046" t="s">
        <v>2683</v>
      </c>
      <c r="F1046">
        <v>786240</v>
      </c>
      <c r="G1046">
        <v>0</v>
      </c>
      <c r="H1046">
        <v>786240</v>
      </c>
      <c r="J1046">
        <v>786240</v>
      </c>
      <c r="K1046">
        <v>0</v>
      </c>
      <c r="L1046">
        <v>786240</v>
      </c>
      <c r="N1046">
        <v>0</v>
      </c>
    </row>
    <row r="1047" spans="1:14" x14ac:dyDescent="0.25">
      <c r="A1047" t="s">
        <v>2686</v>
      </c>
      <c r="C1047">
        <v>53</v>
      </c>
      <c r="D1047" t="s">
        <v>2562</v>
      </c>
      <c r="F1047">
        <v>786240</v>
      </c>
      <c r="G1047">
        <v>0</v>
      </c>
      <c r="H1047">
        <v>786240</v>
      </c>
      <c r="J1047">
        <v>786240</v>
      </c>
      <c r="K1047">
        <v>0</v>
      </c>
      <c r="L1047">
        <v>786240</v>
      </c>
      <c r="N1047">
        <v>0</v>
      </c>
    </row>
    <row r="1048" spans="1:14" x14ac:dyDescent="0.25">
      <c r="A1048" t="s">
        <v>2686</v>
      </c>
      <c r="D1048" t="s">
        <v>2684</v>
      </c>
      <c r="F1048">
        <v>10670495</v>
      </c>
      <c r="G1048">
        <v>0</v>
      </c>
      <c r="H1048">
        <v>10670495</v>
      </c>
      <c r="J1048">
        <v>10670497</v>
      </c>
      <c r="K1048">
        <v>0</v>
      </c>
      <c r="L1048">
        <v>10670497</v>
      </c>
      <c r="N1048">
        <v>-2</v>
      </c>
    </row>
    <row r="1049" spans="1:14" x14ac:dyDescent="0.25">
      <c r="A1049" t="s">
        <v>2686</v>
      </c>
      <c r="C1049">
        <v>54</v>
      </c>
      <c r="D1049" t="s">
        <v>2563</v>
      </c>
      <c r="F1049">
        <v>10670495</v>
      </c>
      <c r="G1049">
        <v>0</v>
      </c>
      <c r="H1049">
        <v>10670495</v>
      </c>
      <c r="J1049">
        <v>10670497</v>
      </c>
      <c r="K1049">
        <v>0</v>
      </c>
      <c r="L1049">
        <v>10670497</v>
      </c>
      <c r="N1049">
        <v>-2</v>
      </c>
    </row>
    <row r="1050" spans="1:14" x14ac:dyDescent="0.25">
      <c r="A1050" t="s">
        <v>2686</v>
      </c>
      <c r="D1050" t="s">
        <v>1509</v>
      </c>
      <c r="F1050">
        <v>0</v>
      </c>
      <c r="G1050">
        <v>0</v>
      </c>
      <c r="H1050">
        <v>0</v>
      </c>
      <c r="I1050">
        <v>808920</v>
      </c>
      <c r="J1050">
        <v>0</v>
      </c>
      <c r="K1050">
        <v>0</v>
      </c>
      <c r="L1050">
        <v>0</v>
      </c>
      <c r="N1050">
        <v>0</v>
      </c>
    </row>
    <row r="1051" spans="1:14" x14ac:dyDescent="0.25">
      <c r="A1051" t="s">
        <v>2686</v>
      </c>
      <c r="C1051">
        <v>55</v>
      </c>
      <c r="D1051" t="s">
        <v>2555</v>
      </c>
      <c r="F1051">
        <v>0</v>
      </c>
      <c r="G1051">
        <v>0</v>
      </c>
      <c r="H1051">
        <v>0</v>
      </c>
      <c r="K1051">
        <v>0</v>
      </c>
      <c r="L1051">
        <v>0</v>
      </c>
      <c r="N1051">
        <v>0</v>
      </c>
    </row>
    <row r="1052" spans="1:14" x14ac:dyDescent="0.25">
      <c r="A1052" t="s">
        <v>2686</v>
      </c>
      <c r="B1052" t="s">
        <v>2641</v>
      </c>
      <c r="C1052" s="326" t="s">
        <v>2645</v>
      </c>
      <c r="D1052" s="326" t="s">
        <v>2646</v>
      </c>
      <c r="E1052" s="326"/>
      <c r="F1052" s="326" t="s">
        <v>2647</v>
      </c>
      <c r="G1052" s="326"/>
      <c r="H1052" s="326"/>
      <c r="I1052" s="326"/>
      <c r="J1052" s="326" t="s">
        <v>2648</v>
      </c>
      <c r="K1052" s="326"/>
      <c r="L1052" s="326"/>
      <c r="M1052" s="326"/>
      <c r="N1052" s="326" t="s">
        <v>2649</v>
      </c>
    </row>
    <row r="1053" spans="1:14" x14ac:dyDescent="0.25">
      <c r="A1053" t="s">
        <v>2686</v>
      </c>
      <c r="C1053" s="326"/>
      <c r="D1053" s="326"/>
      <c r="E1053" s="326"/>
      <c r="F1053" s="326" t="s">
        <v>2650</v>
      </c>
      <c r="G1053" s="326" t="s">
        <v>2651</v>
      </c>
      <c r="H1053" s="326" t="s">
        <v>2652</v>
      </c>
      <c r="I1053" s="326"/>
      <c r="J1053" s="326" t="s">
        <v>2650</v>
      </c>
      <c r="K1053" s="326" t="s">
        <v>2651</v>
      </c>
      <c r="L1053" s="326" t="s">
        <v>2652</v>
      </c>
      <c r="M1053" s="326"/>
      <c r="N1053" s="326"/>
    </row>
    <row r="1054" spans="1:14" x14ac:dyDescent="0.25">
      <c r="A1054" t="s">
        <v>2686</v>
      </c>
      <c r="C1054" s="326" t="s">
        <v>2653</v>
      </c>
      <c r="D1054" s="326"/>
      <c r="E1054" s="326"/>
      <c r="F1054" s="326">
        <v>0</v>
      </c>
      <c r="G1054" s="326">
        <v>0</v>
      </c>
      <c r="H1054" s="326">
        <v>0</v>
      </c>
      <c r="I1054" s="326"/>
      <c r="J1054" s="326">
        <v>0</v>
      </c>
      <c r="K1054" s="326">
        <v>0</v>
      </c>
      <c r="L1054" s="326">
        <v>0</v>
      </c>
      <c r="M1054" s="326"/>
      <c r="N1054" s="326">
        <v>0</v>
      </c>
    </row>
    <row r="1055" spans="1:14" x14ac:dyDescent="0.25">
      <c r="A1055" t="s">
        <v>2686</v>
      </c>
      <c r="C1055" s="326">
        <v>1</v>
      </c>
      <c r="D1055" s="326" t="s">
        <v>2654</v>
      </c>
      <c r="E1055" s="326"/>
      <c r="F1055" s="326">
        <v>0</v>
      </c>
      <c r="G1055" s="326">
        <v>0</v>
      </c>
      <c r="H1055" s="326">
        <v>0</v>
      </c>
      <c r="I1055" s="326"/>
      <c r="J1055" s="326">
        <v>0</v>
      </c>
      <c r="K1055" s="326">
        <v>0</v>
      </c>
      <c r="L1055" s="326">
        <v>0</v>
      </c>
      <c r="M1055" s="326"/>
      <c r="N1055" s="326">
        <v>0</v>
      </c>
    </row>
    <row r="1056" spans="1:14" x14ac:dyDescent="0.25">
      <c r="A1056" t="s">
        <v>2686</v>
      </c>
      <c r="C1056" s="326">
        <v>2</v>
      </c>
      <c r="D1056" s="326" t="s">
        <v>2655</v>
      </c>
      <c r="E1056" s="326"/>
      <c r="F1056" s="326">
        <v>0</v>
      </c>
      <c r="G1056" s="326">
        <v>0</v>
      </c>
      <c r="H1056" s="326">
        <v>0</v>
      </c>
      <c r="I1056" s="326"/>
      <c r="J1056" s="326">
        <v>0</v>
      </c>
      <c r="K1056" s="326">
        <v>0</v>
      </c>
      <c r="L1056" s="326">
        <v>0</v>
      </c>
      <c r="M1056" s="326"/>
      <c r="N1056" s="326">
        <v>0</v>
      </c>
    </row>
    <row r="1057" spans="1:14" x14ac:dyDescent="0.25">
      <c r="A1057" t="s">
        <v>2686</v>
      </c>
      <c r="C1057" s="326" t="s">
        <v>2656</v>
      </c>
      <c r="D1057" s="326"/>
      <c r="E1057" s="326"/>
      <c r="F1057" s="326">
        <v>3955474509</v>
      </c>
      <c r="G1057" s="326">
        <v>-36000000</v>
      </c>
      <c r="H1057" s="326">
        <v>3919474509</v>
      </c>
      <c r="I1057" s="326"/>
      <c r="J1057" s="326">
        <v>3596287516</v>
      </c>
      <c r="K1057" s="326">
        <v>152901249</v>
      </c>
      <c r="L1057" s="326">
        <v>3749188765</v>
      </c>
      <c r="M1057" s="326"/>
      <c r="N1057" s="326">
        <v>170285744</v>
      </c>
    </row>
    <row r="1058" spans="1:14" x14ac:dyDescent="0.25">
      <c r="A1058" t="s">
        <v>2686</v>
      </c>
      <c r="C1058" s="326"/>
      <c r="D1058" s="326" t="s">
        <v>2657</v>
      </c>
      <c r="E1058" s="326"/>
      <c r="F1058" s="326">
        <v>356471472</v>
      </c>
      <c r="G1058" s="326">
        <v>0</v>
      </c>
      <c r="H1058" s="326">
        <v>356471472</v>
      </c>
      <c r="I1058" s="326"/>
      <c r="J1058" s="326">
        <v>76607459</v>
      </c>
      <c r="K1058" s="326">
        <v>16796701</v>
      </c>
      <c r="L1058" s="326">
        <v>93404160</v>
      </c>
      <c r="M1058" s="326"/>
      <c r="N1058" s="326">
        <v>263067312</v>
      </c>
    </row>
    <row r="1059" spans="1:14" x14ac:dyDescent="0.25">
      <c r="A1059" t="s">
        <v>2686</v>
      </c>
      <c r="C1059" s="326">
        <v>3</v>
      </c>
      <c r="D1059" s="326" t="s">
        <v>2574</v>
      </c>
      <c r="E1059" s="326"/>
      <c r="F1059" s="326">
        <v>341359572</v>
      </c>
      <c r="G1059" s="326">
        <v>0</v>
      </c>
      <c r="H1059" s="326">
        <v>341359572</v>
      </c>
      <c r="I1059" s="326"/>
      <c r="J1059" s="326">
        <v>76607459</v>
      </c>
      <c r="K1059" s="326">
        <v>1684801</v>
      </c>
      <c r="L1059" s="326">
        <v>78292260</v>
      </c>
      <c r="M1059" s="326"/>
      <c r="N1059" s="326">
        <v>263067312</v>
      </c>
    </row>
    <row r="1060" spans="1:14" x14ac:dyDescent="0.25">
      <c r="A1060" t="s">
        <v>2686</v>
      </c>
      <c r="C1060" s="326">
        <v>4</v>
      </c>
      <c r="D1060" s="326" t="s">
        <v>2551</v>
      </c>
      <c r="E1060" s="326"/>
      <c r="F1060" s="326">
        <v>0</v>
      </c>
      <c r="G1060" s="326">
        <v>0</v>
      </c>
      <c r="H1060" s="326">
        <v>0</v>
      </c>
      <c r="I1060" s="326"/>
      <c r="J1060" s="326">
        <v>0</v>
      </c>
      <c r="K1060" s="326">
        <v>0</v>
      </c>
      <c r="L1060" s="326">
        <v>0</v>
      </c>
      <c r="M1060" s="326"/>
      <c r="N1060" s="326">
        <v>0</v>
      </c>
    </row>
    <row r="1061" spans="1:14" x14ac:dyDescent="0.25">
      <c r="A1061" t="s">
        <v>2686</v>
      </c>
      <c r="C1061" s="326">
        <v>5</v>
      </c>
      <c r="D1061" s="326" t="s">
        <v>2565</v>
      </c>
      <c r="E1061" s="326"/>
      <c r="F1061" s="326">
        <v>0</v>
      </c>
      <c r="G1061" s="326">
        <v>0</v>
      </c>
      <c r="H1061" s="326">
        <v>0</v>
      </c>
      <c r="I1061" s="326"/>
      <c r="J1061" s="326">
        <v>0</v>
      </c>
      <c r="K1061" s="326">
        <v>0</v>
      </c>
      <c r="L1061" s="326">
        <v>0</v>
      </c>
      <c r="M1061" s="326"/>
      <c r="N1061" s="326">
        <v>0</v>
      </c>
    </row>
    <row r="1062" spans="1:14" x14ac:dyDescent="0.25">
      <c r="A1062" t="s">
        <v>2686</v>
      </c>
      <c r="C1062" s="326">
        <v>6</v>
      </c>
      <c r="D1062" s="326" t="s">
        <v>2658</v>
      </c>
      <c r="E1062" s="326"/>
      <c r="F1062" s="326">
        <v>0</v>
      </c>
      <c r="G1062" s="326">
        <v>0</v>
      </c>
      <c r="H1062" s="326">
        <v>0</v>
      </c>
      <c r="I1062" s="326"/>
      <c r="J1062" s="326">
        <v>0</v>
      </c>
      <c r="K1062" s="326">
        <v>0</v>
      </c>
      <c r="L1062" s="326">
        <v>0</v>
      </c>
      <c r="M1062" s="326"/>
      <c r="N1062" s="326">
        <v>0</v>
      </c>
    </row>
    <row r="1063" spans="1:14" x14ac:dyDescent="0.25">
      <c r="A1063" t="s">
        <v>2686</v>
      </c>
      <c r="C1063" s="326">
        <v>7</v>
      </c>
      <c r="D1063" s="326" t="s">
        <v>2576</v>
      </c>
      <c r="E1063" s="326"/>
      <c r="F1063" s="326">
        <v>15111900</v>
      </c>
      <c r="G1063" s="326">
        <v>0</v>
      </c>
      <c r="H1063" s="326">
        <v>15111900</v>
      </c>
      <c r="I1063" s="326"/>
      <c r="J1063" s="326">
        <v>0</v>
      </c>
      <c r="K1063" s="326">
        <v>15111900</v>
      </c>
      <c r="L1063" s="326">
        <v>15111900</v>
      </c>
      <c r="M1063" s="326"/>
      <c r="N1063" s="326">
        <v>0</v>
      </c>
    </row>
    <row r="1064" spans="1:14" x14ac:dyDescent="0.25">
      <c r="A1064" t="s">
        <v>2686</v>
      </c>
      <c r="C1064" s="326"/>
      <c r="D1064" s="326" t="s">
        <v>2659</v>
      </c>
      <c r="E1064" s="326"/>
      <c r="F1064" s="326">
        <v>0</v>
      </c>
      <c r="G1064" s="326">
        <v>0</v>
      </c>
      <c r="H1064" s="326">
        <v>0</v>
      </c>
      <c r="I1064" s="326"/>
      <c r="J1064" s="326">
        <v>0</v>
      </c>
      <c r="K1064" s="326">
        <v>0</v>
      </c>
      <c r="L1064" s="326">
        <v>0</v>
      </c>
      <c r="M1064" s="326"/>
      <c r="N1064" s="326">
        <v>0</v>
      </c>
    </row>
    <row r="1065" spans="1:14" x14ac:dyDescent="0.25">
      <c r="A1065" t="s">
        <v>2686</v>
      </c>
      <c r="C1065" s="326">
        <v>8</v>
      </c>
      <c r="D1065" s="326" t="s">
        <v>2660</v>
      </c>
      <c r="E1065" s="326"/>
      <c r="F1065" s="326">
        <v>0</v>
      </c>
      <c r="G1065" s="326">
        <v>0</v>
      </c>
      <c r="H1065" s="326">
        <v>0</v>
      </c>
      <c r="I1065" s="326"/>
      <c r="J1065" s="326">
        <v>0</v>
      </c>
      <c r="K1065" s="326">
        <v>0</v>
      </c>
      <c r="L1065" s="326">
        <v>0</v>
      </c>
      <c r="M1065" s="326"/>
      <c r="N1065" s="326">
        <v>0</v>
      </c>
    </row>
    <row r="1066" spans="1:14" x14ac:dyDescent="0.25">
      <c r="A1066" t="s">
        <v>2686</v>
      </c>
      <c r="C1066" s="326">
        <v>9</v>
      </c>
      <c r="D1066" s="326" t="s">
        <v>2548</v>
      </c>
      <c r="E1066" s="326"/>
      <c r="F1066" s="326">
        <v>0</v>
      </c>
      <c r="G1066" s="326">
        <v>0</v>
      </c>
      <c r="H1066" s="326">
        <v>0</v>
      </c>
      <c r="I1066" s="326"/>
      <c r="J1066" s="326">
        <v>0</v>
      </c>
      <c r="K1066" s="326">
        <v>0</v>
      </c>
      <c r="L1066" s="326">
        <v>0</v>
      </c>
      <c r="M1066" s="326"/>
      <c r="N1066" s="326">
        <v>0</v>
      </c>
    </row>
    <row r="1067" spans="1:14" x14ac:dyDescent="0.25">
      <c r="A1067" t="s">
        <v>2686</v>
      </c>
      <c r="C1067" s="326">
        <v>10</v>
      </c>
      <c r="D1067" s="326" t="s">
        <v>2550</v>
      </c>
      <c r="E1067" s="326"/>
      <c r="F1067" s="326">
        <v>0</v>
      </c>
      <c r="G1067" s="326">
        <v>0</v>
      </c>
      <c r="H1067" s="326">
        <v>0</v>
      </c>
      <c r="I1067" s="326"/>
      <c r="J1067" s="326">
        <v>0</v>
      </c>
      <c r="K1067" s="326">
        <v>0</v>
      </c>
      <c r="L1067" s="326">
        <v>0</v>
      </c>
      <c r="M1067" s="326"/>
      <c r="N1067" s="326">
        <v>0</v>
      </c>
    </row>
    <row r="1068" spans="1:14" x14ac:dyDescent="0.25">
      <c r="A1068" t="s">
        <v>2686</v>
      </c>
      <c r="C1068" s="326">
        <v>11</v>
      </c>
      <c r="D1068" s="326" t="s">
        <v>2581</v>
      </c>
      <c r="E1068" s="326"/>
      <c r="F1068" s="326">
        <v>0</v>
      </c>
      <c r="G1068" s="326">
        <v>0</v>
      </c>
      <c r="H1068" s="326">
        <v>0</v>
      </c>
      <c r="I1068" s="326"/>
      <c r="J1068" s="326">
        <v>0</v>
      </c>
      <c r="K1068" s="326">
        <v>0</v>
      </c>
      <c r="L1068" s="326">
        <v>0</v>
      </c>
      <c r="M1068" s="326"/>
      <c r="N1068" s="326">
        <v>0</v>
      </c>
    </row>
    <row r="1069" spans="1:14" x14ac:dyDescent="0.25">
      <c r="A1069" t="s">
        <v>2686</v>
      </c>
      <c r="C1069" s="326">
        <v>12</v>
      </c>
      <c r="D1069" s="326" t="s">
        <v>2569</v>
      </c>
      <c r="E1069" s="326"/>
      <c r="F1069" s="326">
        <v>0</v>
      </c>
      <c r="G1069" s="326">
        <v>0</v>
      </c>
      <c r="H1069" s="326">
        <v>0</v>
      </c>
      <c r="I1069" s="326"/>
      <c r="J1069" s="326">
        <v>0</v>
      </c>
      <c r="K1069" s="326">
        <v>0</v>
      </c>
      <c r="L1069" s="326">
        <v>0</v>
      </c>
      <c r="M1069" s="326"/>
      <c r="N1069" s="326">
        <v>0</v>
      </c>
    </row>
    <row r="1070" spans="1:14" x14ac:dyDescent="0.25">
      <c r="A1070" t="s">
        <v>2686</v>
      </c>
      <c r="C1070" s="326">
        <v>13</v>
      </c>
      <c r="D1070" s="326" t="s">
        <v>2661</v>
      </c>
      <c r="E1070" s="326"/>
      <c r="F1070" s="326">
        <v>0</v>
      </c>
      <c r="G1070" s="326">
        <v>0</v>
      </c>
      <c r="H1070" s="326">
        <v>0</v>
      </c>
      <c r="I1070" s="326"/>
      <c r="J1070" s="326">
        <v>0</v>
      </c>
      <c r="K1070" s="326">
        <v>0</v>
      </c>
      <c r="L1070" s="326">
        <v>0</v>
      </c>
      <c r="M1070" s="326"/>
      <c r="N1070" s="326">
        <v>0</v>
      </c>
    </row>
    <row r="1071" spans="1:14" x14ac:dyDescent="0.25">
      <c r="A1071" t="s">
        <v>2686</v>
      </c>
      <c r="C1071" s="326">
        <v>14</v>
      </c>
      <c r="D1071" s="326" t="s">
        <v>2662</v>
      </c>
      <c r="E1071" s="326"/>
      <c r="F1071" s="326">
        <v>0</v>
      </c>
      <c r="G1071" s="326">
        <v>0</v>
      </c>
      <c r="H1071" s="326">
        <v>0</v>
      </c>
      <c r="I1071" s="326"/>
      <c r="J1071" s="326">
        <v>0</v>
      </c>
      <c r="K1071" s="326">
        <v>0</v>
      </c>
      <c r="L1071" s="326">
        <v>0</v>
      </c>
      <c r="M1071" s="326"/>
      <c r="N1071" s="326">
        <v>0</v>
      </c>
    </row>
    <row r="1072" spans="1:14" x14ac:dyDescent="0.25">
      <c r="A1072" t="s">
        <v>2686</v>
      </c>
      <c r="C1072" s="326">
        <v>15</v>
      </c>
      <c r="D1072" s="326" t="s">
        <v>2663</v>
      </c>
      <c r="E1072" s="326"/>
      <c r="F1072" s="326">
        <v>0</v>
      </c>
      <c r="G1072" s="326">
        <v>0</v>
      </c>
      <c r="H1072" s="326">
        <v>0</v>
      </c>
      <c r="I1072" s="326"/>
      <c r="J1072" s="326">
        <v>0</v>
      </c>
      <c r="K1072" s="326">
        <v>0</v>
      </c>
      <c r="L1072" s="326">
        <v>0</v>
      </c>
      <c r="M1072" s="326"/>
      <c r="N1072" s="326">
        <v>0</v>
      </c>
    </row>
    <row r="1073" spans="1:14" x14ac:dyDescent="0.25">
      <c r="A1073" t="s">
        <v>2686</v>
      </c>
      <c r="C1073" s="326"/>
      <c r="D1073" s="326" t="s">
        <v>2664</v>
      </c>
      <c r="E1073" s="326"/>
      <c r="F1073" s="326">
        <v>136104548</v>
      </c>
      <c r="G1073" s="326">
        <v>0</v>
      </c>
      <c r="H1073" s="326">
        <v>136104548</v>
      </c>
      <c r="I1073" s="326"/>
      <c r="J1073" s="326">
        <v>0</v>
      </c>
      <c r="K1073" s="326">
        <v>136104548</v>
      </c>
      <c r="L1073" s="326">
        <v>136104548</v>
      </c>
      <c r="M1073" s="326"/>
      <c r="N1073" s="326">
        <v>0</v>
      </c>
    </row>
    <row r="1074" spans="1:14" x14ac:dyDescent="0.25">
      <c r="A1074" t="s">
        <v>2686</v>
      </c>
      <c r="C1074" s="326">
        <v>16</v>
      </c>
      <c r="D1074" s="326" t="s">
        <v>2581</v>
      </c>
      <c r="E1074" s="326"/>
      <c r="F1074" s="326">
        <v>0</v>
      </c>
      <c r="G1074" s="326">
        <v>0</v>
      </c>
      <c r="H1074" s="326">
        <v>0</v>
      </c>
      <c r="I1074" s="326"/>
      <c r="J1074" s="326">
        <v>0</v>
      </c>
      <c r="K1074" s="326">
        <v>0</v>
      </c>
      <c r="L1074" s="326">
        <v>0</v>
      </c>
      <c r="M1074" s="326"/>
      <c r="N1074" s="326">
        <v>0</v>
      </c>
    </row>
    <row r="1075" spans="1:14" x14ac:dyDescent="0.25">
      <c r="A1075" t="s">
        <v>2686</v>
      </c>
      <c r="C1075" s="326">
        <v>17</v>
      </c>
      <c r="D1075" s="326" t="s">
        <v>2570</v>
      </c>
      <c r="E1075" s="326"/>
      <c r="F1075" s="326">
        <v>0</v>
      </c>
      <c r="G1075" s="326">
        <v>0</v>
      </c>
      <c r="H1075" s="326">
        <v>0</v>
      </c>
      <c r="I1075" s="326"/>
      <c r="J1075" s="326">
        <v>0</v>
      </c>
      <c r="K1075" s="326">
        <v>0</v>
      </c>
      <c r="L1075" s="326">
        <v>0</v>
      </c>
      <c r="M1075" s="326"/>
      <c r="N1075" s="326">
        <v>0</v>
      </c>
    </row>
    <row r="1076" spans="1:14" x14ac:dyDescent="0.25">
      <c r="A1076" t="s">
        <v>2686</v>
      </c>
      <c r="C1076" s="326">
        <v>18</v>
      </c>
      <c r="D1076" s="326" t="s">
        <v>2665</v>
      </c>
      <c r="E1076" s="326"/>
      <c r="F1076" s="326">
        <v>0</v>
      </c>
      <c r="G1076" s="326">
        <v>0</v>
      </c>
      <c r="H1076" s="326">
        <v>0</v>
      </c>
      <c r="I1076" s="326"/>
      <c r="J1076" s="326">
        <v>0</v>
      </c>
      <c r="K1076" s="326">
        <v>0</v>
      </c>
      <c r="L1076" s="326">
        <v>0</v>
      </c>
      <c r="M1076" s="326"/>
      <c r="N1076" s="326">
        <v>0</v>
      </c>
    </row>
    <row r="1077" spans="1:14" x14ac:dyDescent="0.25">
      <c r="A1077" t="s">
        <v>2686</v>
      </c>
      <c r="C1077" s="326">
        <v>19</v>
      </c>
      <c r="D1077" s="326" t="s">
        <v>2666</v>
      </c>
      <c r="E1077" s="326"/>
      <c r="F1077" s="326">
        <v>0</v>
      </c>
      <c r="G1077" s="326">
        <v>0</v>
      </c>
      <c r="H1077" s="326">
        <v>0</v>
      </c>
      <c r="I1077" s="326"/>
      <c r="J1077" s="326">
        <v>0</v>
      </c>
      <c r="K1077" s="326">
        <v>0</v>
      </c>
      <c r="L1077" s="326">
        <v>0</v>
      </c>
      <c r="M1077" s="326"/>
      <c r="N1077" s="326">
        <v>0</v>
      </c>
    </row>
    <row r="1078" spans="1:14" x14ac:dyDescent="0.25">
      <c r="A1078" t="s">
        <v>2686</v>
      </c>
      <c r="C1078" s="326">
        <v>20</v>
      </c>
      <c r="D1078" s="326" t="s">
        <v>2667</v>
      </c>
      <c r="E1078" s="326"/>
      <c r="F1078" s="326">
        <v>0</v>
      </c>
      <c r="G1078" s="326">
        <v>0</v>
      </c>
      <c r="H1078" s="326">
        <v>0</v>
      </c>
      <c r="I1078" s="326"/>
      <c r="J1078" s="326">
        <v>0</v>
      </c>
      <c r="K1078" s="326">
        <v>0</v>
      </c>
      <c r="L1078" s="326">
        <v>0</v>
      </c>
      <c r="M1078" s="326"/>
      <c r="N1078" s="326">
        <v>0</v>
      </c>
    </row>
    <row r="1079" spans="1:14" x14ac:dyDescent="0.25">
      <c r="A1079" t="s">
        <v>2686</v>
      </c>
      <c r="C1079" s="326">
        <v>21</v>
      </c>
      <c r="D1079" s="326" t="s">
        <v>2668</v>
      </c>
      <c r="E1079" s="326"/>
      <c r="F1079" s="326">
        <v>0</v>
      </c>
      <c r="G1079" s="326">
        <v>0</v>
      </c>
      <c r="H1079" s="326">
        <v>0</v>
      </c>
      <c r="I1079" s="326"/>
      <c r="J1079" s="326">
        <v>0</v>
      </c>
      <c r="K1079" s="326">
        <v>0</v>
      </c>
      <c r="L1079" s="326">
        <v>0</v>
      </c>
      <c r="M1079" s="326"/>
      <c r="N1079" s="326">
        <v>0</v>
      </c>
    </row>
    <row r="1080" spans="1:14" x14ac:dyDescent="0.25">
      <c r="A1080" t="s">
        <v>2686</v>
      </c>
      <c r="C1080" s="326">
        <v>22</v>
      </c>
      <c r="D1080" s="326" t="s">
        <v>2669</v>
      </c>
      <c r="E1080" s="326"/>
      <c r="F1080" s="326">
        <v>0</v>
      </c>
      <c r="G1080" s="326">
        <v>0</v>
      </c>
      <c r="H1080" s="326">
        <v>0</v>
      </c>
      <c r="I1080" s="326"/>
      <c r="J1080" s="326">
        <v>0</v>
      </c>
      <c r="K1080" s="326">
        <v>0</v>
      </c>
      <c r="L1080" s="326">
        <v>0</v>
      </c>
      <c r="M1080" s="326"/>
      <c r="N1080" s="326">
        <v>0</v>
      </c>
    </row>
    <row r="1081" spans="1:14" x14ac:dyDescent="0.25">
      <c r="A1081" t="s">
        <v>2686</v>
      </c>
      <c r="C1081" s="326">
        <v>23</v>
      </c>
      <c r="D1081" s="326" t="s">
        <v>2670</v>
      </c>
      <c r="E1081" s="326"/>
      <c r="F1081" s="326">
        <v>0</v>
      </c>
      <c r="G1081" s="326">
        <v>0</v>
      </c>
      <c r="H1081" s="326">
        <v>0</v>
      </c>
      <c r="I1081" s="326"/>
      <c r="J1081" s="326">
        <v>0</v>
      </c>
      <c r="K1081" s="326">
        <v>0</v>
      </c>
      <c r="L1081" s="326">
        <v>0</v>
      </c>
      <c r="M1081" s="326"/>
      <c r="N1081" s="326">
        <v>0</v>
      </c>
    </row>
    <row r="1082" spans="1:14" x14ac:dyDescent="0.25">
      <c r="A1082" t="s">
        <v>2686</v>
      </c>
      <c r="C1082" s="326">
        <v>24</v>
      </c>
      <c r="D1082" s="326" t="s">
        <v>2556</v>
      </c>
      <c r="E1082" s="326"/>
      <c r="F1082" s="326">
        <v>0</v>
      </c>
      <c r="G1082" s="326">
        <v>0</v>
      </c>
      <c r="H1082" s="326">
        <v>0</v>
      </c>
      <c r="I1082" s="326"/>
      <c r="J1082" s="326">
        <v>0</v>
      </c>
      <c r="K1082" s="326">
        <v>0</v>
      </c>
      <c r="L1082" s="326">
        <v>0</v>
      </c>
      <c r="M1082" s="326"/>
      <c r="N1082" s="326">
        <v>0</v>
      </c>
    </row>
    <row r="1083" spans="1:14" x14ac:dyDescent="0.25">
      <c r="A1083" t="s">
        <v>2686</v>
      </c>
      <c r="C1083" s="326">
        <v>25</v>
      </c>
      <c r="D1083" s="326" t="s">
        <v>2557</v>
      </c>
      <c r="E1083" s="326"/>
      <c r="F1083" s="326">
        <v>136104548</v>
      </c>
      <c r="G1083" s="326">
        <v>0</v>
      </c>
      <c r="H1083" s="326">
        <v>136104548</v>
      </c>
      <c r="I1083" s="326"/>
      <c r="J1083" s="326">
        <v>0</v>
      </c>
      <c r="K1083" s="326">
        <v>136104548</v>
      </c>
      <c r="L1083" s="326">
        <v>136104548</v>
      </c>
      <c r="M1083" s="326"/>
      <c r="N1083" s="326">
        <v>0</v>
      </c>
    </row>
    <row r="1084" spans="1:14" x14ac:dyDescent="0.25">
      <c r="A1084" t="s">
        <v>2686</v>
      </c>
      <c r="C1084" s="326"/>
      <c r="D1084" s="326" t="s">
        <v>2671</v>
      </c>
      <c r="E1084" s="326"/>
      <c r="F1084" s="326">
        <v>3055877541</v>
      </c>
      <c r="G1084" s="326">
        <v>0</v>
      </c>
      <c r="H1084" s="326">
        <v>3055877541</v>
      </c>
      <c r="I1084" s="326"/>
      <c r="J1084" s="326">
        <v>3044710034</v>
      </c>
      <c r="K1084" s="326">
        <v>0</v>
      </c>
      <c r="L1084" s="326">
        <v>3044710034</v>
      </c>
      <c r="M1084" s="326"/>
      <c r="N1084" s="326">
        <v>11167507</v>
      </c>
    </row>
    <row r="1085" spans="1:14" x14ac:dyDescent="0.25">
      <c r="A1085" t="s">
        <v>2686</v>
      </c>
      <c r="C1085" s="326">
        <v>26</v>
      </c>
      <c r="D1085" s="326" t="s">
        <v>2589</v>
      </c>
      <c r="E1085" s="326"/>
      <c r="F1085" s="326">
        <v>128578499</v>
      </c>
      <c r="G1085" s="326">
        <v>0</v>
      </c>
      <c r="H1085" s="326">
        <v>128578499</v>
      </c>
      <c r="I1085" s="326"/>
      <c r="J1085" s="326">
        <v>118578499</v>
      </c>
      <c r="K1085" s="326">
        <v>0</v>
      </c>
      <c r="L1085" s="326">
        <v>118578499</v>
      </c>
      <c r="M1085" s="326"/>
      <c r="N1085" s="326">
        <v>10000000</v>
      </c>
    </row>
    <row r="1086" spans="1:14" x14ac:dyDescent="0.25">
      <c r="A1086" t="s">
        <v>2686</v>
      </c>
      <c r="C1086" s="326">
        <v>27</v>
      </c>
      <c r="D1086" s="326" t="s">
        <v>2580</v>
      </c>
      <c r="E1086" s="326"/>
      <c r="F1086" s="326">
        <v>186520712</v>
      </c>
      <c r="G1086" s="326">
        <v>0</v>
      </c>
      <c r="H1086" s="326">
        <v>186520712</v>
      </c>
      <c r="I1086" s="326"/>
      <c r="J1086" s="326">
        <v>186520712</v>
      </c>
      <c r="K1086" s="326">
        <v>0</v>
      </c>
      <c r="L1086" s="326">
        <v>186520712</v>
      </c>
      <c r="M1086" s="326"/>
      <c r="N1086" s="326">
        <v>0</v>
      </c>
    </row>
    <row r="1087" spans="1:14" x14ac:dyDescent="0.25">
      <c r="A1087" t="s">
        <v>2686</v>
      </c>
      <c r="C1087" s="326">
        <v>28</v>
      </c>
      <c r="D1087" s="326" t="s">
        <v>2577</v>
      </c>
      <c r="E1087" s="326"/>
      <c r="F1087" s="326">
        <v>0</v>
      </c>
      <c r="G1087" s="326">
        <v>0</v>
      </c>
      <c r="H1087" s="326">
        <v>0</v>
      </c>
      <c r="I1087" s="326"/>
      <c r="J1087" s="326">
        <v>0</v>
      </c>
      <c r="K1087" s="326">
        <v>0</v>
      </c>
      <c r="L1087" s="326">
        <v>0</v>
      </c>
      <c r="M1087" s="326"/>
      <c r="N1087" s="326">
        <v>0</v>
      </c>
    </row>
    <row r="1088" spans="1:14" x14ac:dyDescent="0.25">
      <c r="A1088" t="s">
        <v>2686</v>
      </c>
      <c r="C1088" s="326" t="s">
        <v>2672</v>
      </c>
      <c r="D1088" s="326" t="s">
        <v>2567</v>
      </c>
      <c r="E1088" s="326"/>
      <c r="F1088" s="326">
        <v>0</v>
      </c>
      <c r="G1088" s="326">
        <v>0</v>
      </c>
      <c r="H1088" s="326">
        <v>0</v>
      </c>
      <c r="I1088" s="326"/>
      <c r="J1088" s="326">
        <v>0</v>
      </c>
      <c r="K1088" s="326">
        <v>0</v>
      </c>
      <c r="L1088" s="326">
        <v>0</v>
      </c>
      <c r="M1088" s="326"/>
      <c r="N1088" s="326">
        <v>0</v>
      </c>
    </row>
    <row r="1089" spans="1:14" x14ac:dyDescent="0.25">
      <c r="A1089" t="s">
        <v>2686</v>
      </c>
      <c r="C1089" s="326" t="s">
        <v>2673</v>
      </c>
      <c r="D1089" s="326" t="s">
        <v>2568</v>
      </c>
      <c r="E1089" s="326"/>
      <c r="F1089" s="326">
        <v>2330765545</v>
      </c>
      <c r="G1089" s="326">
        <v>0</v>
      </c>
      <c r="H1089" s="326">
        <v>2330765545</v>
      </c>
      <c r="I1089" s="326"/>
      <c r="J1089" s="326">
        <v>2330765545</v>
      </c>
      <c r="K1089" s="326">
        <v>0</v>
      </c>
      <c r="L1089" s="326">
        <v>2330765545</v>
      </c>
      <c r="M1089" s="326"/>
      <c r="N1089" s="326">
        <v>0</v>
      </c>
    </row>
    <row r="1090" spans="1:14" x14ac:dyDescent="0.25">
      <c r="A1090" t="s">
        <v>2686</v>
      </c>
      <c r="C1090" s="326">
        <v>30</v>
      </c>
      <c r="D1090" s="326" t="s">
        <v>2579</v>
      </c>
      <c r="E1090" s="326"/>
      <c r="F1090" s="326">
        <v>0</v>
      </c>
      <c r="G1090" s="326">
        <v>0</v>
      </c>
      <c r="H1090" s="326">
        <v>0</v>
      </c>
      <c r="I1090" s="326"/>
      <c r="J1090" s="326">
        <v>0</v>
      </c>
      <c r="K1090" s="326">
        <v>0</v>
      </c>
      <c r="L1090" s="326">
        <v>0</v>
      </c>
      <c r="M1090" s="326"/>
      <c r="N1090" s="326">
        <v>0</v>
      </c>
    </row>
    <row r="1091" spans="1:14" x14ac:dyDescent="0.25">
      <c r="A1091" t="s">
        <v>2686</v>
      </c>
      <c r="C1091" s="326">
        <v>31</v>
      </c>
      <c r="D1091" s="326" t="s">
        <v>2558</v>
      </c>
      <c r="E1091" s="326"/>
      <c r="F1091" s="326">
        <v>398380081</v>
      </c>
      <c r="G1091" s="326">
        <v>0</v>
      </c>
      <c r="H1091" s="326">
        <v>398380081</v>
      </c>
      <c r="I1091" s="326"/>
      <c r="J1091" s="326">
        <v>398380081</v>
      </c>
      <c r="K1091" s="326">
        <v>0</v>
      </c>
      <c r="L1091" s="326">
        <v>398380081</v>
      </c>
      <c r="M1091" s="326"/>
      <c r="N1091" s="326">
        <v>0</v>
      </c>
    </row>
    <row r="1092" spans="1:14" x14ac:dyDescent="0.25">
      <c r="A1092" t="s">
        <v>2686</v>
      </c>
      <c r="C1092" s="326">
        <v>32</v>
      </c>
      <c r="D1092" s="326" t="s">
        <v>2578</v>
      </c>
      <c r="E1092" s="326"/>
      <c r="F1092" s="326">
        <v>11632704</v>
      </c>
      <c r="G1092" s="326">
        <v>0</v>
      </c>
      <c r="H1092" s="326">
        <v>11632704</v>
      </c>
      <c r="I1092" s="326"/>
      <c r="J1092" s="326">
        <v>8750637</v>
      </c>
      <c r="K1092" s="326">
        <v>0</v>
      </c>
      <c r="L1092" s="326">
        <v>8750637</v>
      </c>
      <c r="M1092" s="326"/>
      <c r="N1092" s="326">
        <v>2882067</v>
      </c>
    </row>
    <row r="1093" spans="1:14" x14ac:dyDescent="0.25">
      <c r="A1093" t="s">
        <v>2686</v>
      </c>
      <c r="C1093" s="326">
        <v>33</v>
      </c>
      <c r="D1093" s="326" t="s">
        <v>2588</v>
      </c>
      <c r="E1093" s="326"/>
      <c r="F1093" s="326">
        <v>0</v>
      </c>
      <c r="G1093" s="326">
        <v>0</v>
      </c>
      <c r="H1093" s="326">
        <v>0</v>
      </c>
      <c r="I1093" s="326"/>
      <c r="J1093" s="326">
        <v>0</v>
      </c>
      <c r="K1093" s="326">
        <v>0</v>
      </c>
      <c r="L1093" s="326">
        <v>0</v>
      </c>
      <c r="M1093" s="326"/>
      <c r="N1093" s="326">
        <v>0</v>
      </c>
    </row>
    <row r="1094" spans="1:14" x14ac:dyDescent="0.25">
      <c r="A1094" t="s">
        <v>2686</v>
      </c>
      <c r="C1094" s="326">
        <v>34</v>
      </c>
      <c r="D1094" s="326" t="s">
        <v>2674</v>
      </c>
      <c r="E1094" s="326"/>
      <c r="F1094" s="326">
        <v>0</v>
      </c>
      <c r="G1094" s="326">
        <v>0</v>
      </c>
      <c r="H1094" s="326">
        <v>0</v>
      </c>
      <c r="I1094" s="326"/>
      <c r="J1094" s="326">
        <v>0</v>
      </c>
      <c r="K1094" s="326">
        <v>0</v>
      </c>
      <c r="L1094" s="326">
        <v>0</v>
      </c>
      <c r="M1094" s="326"/>
      <c r="N1094" s="326">
        <v>0</v>
      </c>
    </row>
    <row r="1095" spans="1:14" x14ac:dyDescent="0.25">
      <c r="A1095" t="s">
        <v>2686</v>
      </c>
      <c r="C1095" s="326">
        <v>35</v>
      </c>
      <c r="D1095" s="326" t="s">
        <v>2675</v>
      </c>
      <c r="E1095" s="326"/>
      <c r="F1095" s="326">
        <v>0</v>
      </c>
      <c r="G1095" s="326">
        <v>0</v>
      </c>
      <c r="H1095" s="326">
        <v>0</v>
      </c>
      <c r="I1095" s="326"/>
      <c r="J1095" s="326">
        <v>0</v>
      </c>
      <c r="K1095" s="326">
        <v>0</v>
      </c>
      <c r="L1095" s="326">
        <v>0</v>
      </c>
      <c r="M1095" s="326"/>
      <c r="N1095" s="326">
        <v>0</v>
      </c>
    </row>
    <row r="1096" spans="1:14" x14ac:dyDescent="0.25">
      <c r="A1096" t="s">
        <v>2686</v>
      </c>
      <c r="C1096" s="326">
        <v>36</v>
      </c>
      <c r="D1096" s="326" t="s">
        <v>2676</v>
      </c>
      <c r="E1096" s="326"/>
      <c r="F1096" s="326">
        <v>0</v>
      </c>
      <c r="G1096" s="326">
        <v>0</v>
      </c>
      <c r="H1096" s="326">
        <v>0</v>
      </c>
      <c r="I1096" s="326"/>
      <c r="J1096" s="326">
        <v>0</v>
      </c>
      <c r="K1096" s="326">
        <v>0</v>
      </c>
      <c r="L1096" s="326">
        <v>0</v>
      </c>
      <c r="M1096" s="326"/>
      <c r="N1096" s="326">
        <v>0</v>
      </c>
    </row>
    <row r="1097" spans="1:14" x14ac:dyDescent="0.25">
      <c r="A1097" t="s">
        <v>2686</v>
      </c>
      <c r="C1097" s="326">
        <v>37</v>
      </c>
      <c r="D1097" s="326" t="s">
        <v>2566</v>
      </c>
      <c r="E1097" s="326"/>
      <c r="F1097" s="326">
        <v>0</v>
      </c>
      <c r="G1097" s="326">
        <v>0</v>
      </c>
      <c r="H1097" s="326">
        <v>0</v>
      </c>
      <c r="I1097" s="326"/>
      <c r="J1097" s="326">
        <v>1714560</v>
      </c>
      <c r="K1097" s="326">
        <v>0</v>
      </c>
      <c r="L1097" s="326">
        <v>1714560</v>
      </c>
      <c r="M1097" s="326"/>
      <c r="N1097" s="326">
        <v>-1714560</v>
      </c>
    </row>
    <row r="1098" spans="1:14" x14ac:dyDescent="0.25">
      <c r="A1098" t="s">
        <v>2686</v>
      </c>
      <c r="C1098" s="326">
        <v>38</v>
      </c>
      <c r="D1098" s="326" t="s">
        <v>2584</v>
      </c>
      <c r="E1098" s="326"/>
      <c r="F1098" s="326">
        <v>0</v>
      </c>
      <c r="G1098" s="326">
        <v>0</v>
      </c>
      <c r="H1098" s="326">
        <v>0</v>
      </c>
      <c r="I1098" s="326"/>
      <c r="J1098" s="326">
        <v>0</v>
      </c>
      <c r="K1098" s="326">
        <v>0</v>
      </c>
      <c r="L1098" s="326">
        <v>0</v>
      </c>
      <c r="M1098" s="326"/>
      <c r="N1098" s="326">
        <v>0</v>
      </c>
    </row>
    <row r="1099" spans="1:14" x14ac:dyDescent="0.25">
      <c r="A1099" t="s">
        <v>2686</v>
      </c>
      <c r="C1099" s="326">
        <v>39</v>
      </c>
      <c r="D1099" s="326" t="s">
        <v>2677</v>
      </c>
      <c r="E1099" s="326"/>
      <c r="F1099" s="326">
        <v>0</v>
      </c>
      <c r="G1099" s="326">
        <v>0</v>
      </c>
      <c r="H1099" s="326">
        <v>0</v>
      </c>
      <c r="I1099" s="326"/>
      <c r="J1099" s="326">
        <v>0</v>
      </c>
      <c r="K1099" s="326">
        <v>0</v>
      </c>
      <c r="L1099" s="326">
        <v>0</v>
      </c>
      <c r="M1099" s="326"/>
      <c r="N1099" s="326">
        <v>0</v>
      </c>
    </row>
    <row r="1100" spans="1:14" x14ac:dyDescent="0.25">
      <c r="A1100" t="s">
        <v>2686</v>
      </c>
      <c r="C1100" s="326"/>
      <c r="D1100" s="326" t="s">
        <v>2678</v>
      </c>
      <c r="E1100" s="326"/>
      <c r="F1100" s="326">
        <v>187950068</v>
      </c>
      <c r="G1100" s="326">
        <v>0</v>
      </c>
      <c r="H1100" s="326">
        <v>187950068</v>
      </c>
      <c r="I1100" s="326"/>
      <c r="J1100" s="326">
        <v>291635999</v>
      </c>
      <c r="K1100" s="326">
        <v>0</v>
      </c>
      <c r="L1100" s="326">
        <v>291635999</v>
      </c>
      <c r="M1100" s="326"/>
      <c r="N1100" s="326">
        <v>-103685931</v>
      </c>
    </row>
    <row r="1101" spans="1:14" x14ac:dyDescent="0.25">
      <c r="A1101" t="s">
        <v>2686</v>
      </c>
      <c r="C1101" s="326">
        <v>40</v>
      </c>
      <c r="D1101" s="326" t="s">
        <v>2587</v>
      </c>
      <c r="E1101" s="326"/>
      <c r="F1101" s="326">
        <v>109774558</v>
      </c>
      <c r="G1101" s="326">
        <v>0</v>
      </c>
      <c r="H1101" s="326">
        <v>109774558</v>
      </c>
      <c r="I1101" s="326"/>
      <c r="J1101" s="326">
        <v>187755427</v>
      </c>
      <c r="K1101" s="326">
        <v>0</v>
      </c>
      <c r="L1101" s="326">
        <v>187755427</v>
      </c>
      <c r="M1101" s="326"/>
      <c r="N1101" s="326">
        <v>-77980869</v>
      </c>
    </row>
    <row r="1102" spans="1:14" x14ac:dyDescent="0.25">
      <c r="A1102" t="s">
        <v>2686</v>
      </c>
      <c r="C1102" s="326">
        <v>41</v>
      </c>
      <c r="D1102" s="326" t="s">
        <v>2572</v>
      </c>
      <c r="E1102" s="326"/>
      <c r="F1102" s="326">
        <v>4410776</v>
      </c>
      <c r="G1102" s="326">
        <v>0</v>
      </c>
      <c r="H1102" s="326">
        <v>4410776</v>
      </c>
      <c r="I1102" s="326"/>
      <c r="J1102" s="326">
        <v>7651558</v>
      </c>
      <c r="K1102" s="326">
        <v>0</v>
      </c>
      <c r="L1102" s="326">
        <v>7651558</v>
      </c>
      <c r="M1102" s="326"/>
      <c r="N1102" s="326">
        <v>-3240782</v>
      </c>
    </row>
    <row r="1103" spans="1:14" x14ac:dyDescent="0.25">
      <c r="A1103" t="s">
        <v>2686</v>
      </c>
      <c r="C1103" s="326">
        <v>42</v>
      </c>
      <c r="D1103" s="326" t="s">
        <v>2575</v>
      </c>
      <c r="E1103" s="326"/>
      <c r="F1103" s="326">
        <v>5514606</v>
      </c>
      <c r="G1103" s="326">
        <v>0</v>
      </c>
      <c r="H1103" s="326">
        <v>5514606</v>
      </c>
      <c r="I1103" s="326"/>
      <c r="J1103" s="326">
        <v>9564458</v>
      </c>
      <c r="K1103" s="326">
        <v>0</v>
      </c>
      <c r="L1103" s="326">
        <v>9564458</v>
      </c>
      <c r="M1103" s="326"/>
      <c r="N1103" s="326">
        <v>-4049852</v>
      </c>
    </row>
    <row r="1104" spans="1:14" x14ac:dyDescent="0.25">
      <c r="A1104" t="s">
        <v>2686</v>
      </c>
      <c r="C1104" s="326">
        <v>43</v>
      </c>
      <c r="D1104" s="326" t="s">
        <v>2564</v>
      </c>
      <c r="E1104" s="326"/>
      <c r="F1104" s="326">
        <v>63074533</v>
      </c>
      <c r="G1104" s="326">
        <v>0</v>
      </c>
      <c r="H1104" s="326">
        <v>63074533</v>
      </c>
      <c r="I1104" s="326"/>
      <c r="J1104" s="326">
        <v>77686098</v>
      </c>
      <c r="K1104" s="326">
        <v>0</v>
      </c>
      <c r="L1104" s="326">
        <v>77686098</v>
      </c>
      <c r="M1104" s="326"/>
      <c r="N1104" s="326">
        <v>-14611565</v>
      </c>
    </row>
    <row r="1105" spans="1:14" x14ac:dyDescent="0.25">
      <c r="A1105" t="s">
        <v>2686</v>
      </c>
      <c r="C1105" s="326">
        <v>44</v>
      </c>
      <c r="D1105" s="326" t="s">
        <v>2571</v>
      </c>
      <c r="E1105" s="326"/>
      <c r="F1105" s="326">
        <v>3037102</v>
      </c>
      <c r="G1105" s="326">
        <v>0</v>
      </c>
      <c r="H1105" s="326">
        <v>3037102</v>
      </c>
      <c r="I1105" s="326"/>
      <c r="J1105" s="326">
        <v>4782223</v>
      </c>
      <c r="K1105" s="326">
        <v>0</v>
      </c>
      <c r="L1105" s="326">
        <v>4782223</v>
      </c>
      <c r="M1105" s="326"/>
      <c r="N1105" s="326">
        <v>-1745121</v>
      </c>
    </row>
    <row r="1106" spans="1:14" x14ac:dyDescent="0.25">
      <c r="A1106" t="s">
        <v>2686</v>
      </c>
      <c r="C1106" s="326">
        <v>45</v>
      </c>
      <c r="D1106" s="326" t="s">
        <v>2573</v>
      </c>
      <c r="E1106" s="326"/>
      <c r="F1106" s="326">
        <v>2138493</v>
      </c>
      <c r="G1106" s="326">
        <v>0</v>
      </c>
      <c r="H1106" s="326">
        <v>2138493</v>
      </c>
      <c r="I1106" s="326"/>
      <c r="J1106" s="326">
        <v>3687194</v>
      </c>
      <c r="K1106" s="326">
        <v>0</v>
      </c>
      <c r="L1106" s="326">
        <v>3687194</v>
      </c>
      <c r="M1106" s="326"/>
      <c r="N1106" s="326">
        <v>-1548701</v>
      </c>
    </row>
    <row r="1107" spans="1:14" x14ac:dyDescent="0.25">
      <c r="A1107" t="s">
        <v>2686</v>
      </c>
      <c r="C1107" s="326">
        <v>46</v>
      </c>
      <c r="D1107" s="326" t="s">
        <v>2583</v>
      </c>
      <c r="E1107" s="326"/>
      <c r="F1107" s="326">
        <v>0</v>
      </c>
      <c r="G1107" s="326">
        <v>0</v>
      </c>
      <c r="H1107" s="326">
        <v>0</v>
      </c>
      <c r="I1107" s="326"/>
      <c r="J1107" s="326">
        <v>509041</v>
      </c>
      <c r="K1107" s="326">
        <v>0</v>
      </c>
      <c r="L1107" s="326">
        <v>509041</v>
      </c>
      <c r="M1107" s="326"/>
      <c r="N1107" s="326">
        <v>-509041</v>
      </c>
    </row>
    <row r="1108" spans="1:14" x14ac:dyDescent="0.25">
      <c r="A1108" t="s">
        <v>2686</v>
      </c>
      <c r="C1108" s="326">
        <v>47</v>
      </c>
      <c r="D1108" s="326" t="s">
        <v>2546</v>
      </c>
      <c r="E1108" s="326"/>
      <c r="F1108" s="326">
        <v>0</v>
      </c>
      <c r="G1108" s="326">
        <v>0</v>
      </c>
      <c r="H1108" s="326">
        <v>0</v>
      </c>
      <c r="I1108" s="326"/>
      <c r="J1108" s="326">
        <v>0</v>
      </c>
      <c r="K1108" s="326">
        <v>0</v>
      </c>
      <c r="L1108" s="326">
        <v>0</v>
      </c>
      <c r="M1108" s="326"/>
      <c r="N1108" s="326">
        <v>0</v>
      </c>
    </row>
    <row r="1109" spans="1:14" x14ac:dyDescent="0.25">
      <c r="A1109" t="s">
        <v>2686</v>
      </c>
      <c r="C1109" s="326"/>
      <c r="D1109" s="326" t="s">
        <v>2679</v>
      </c>
      <c r="E1109" s="326"/>
      <c r="F1109" s="326">
        <v>0</v>
      </c>
      <c r="G1109" s="326">
        <v>0</v>
      </c>
      <c r="H1109" s="326">
        <v>0</v>
      </c>
      <c r="I1109" s="326"/>
      <c r="J1109" s="326">
        <v>0</v>
      </c>
      <c r="K1109" s="326">
        <v>0</v>
      </c>
      <c r="L1109" s="326">
        <v>0</v>
      </c>
      <c r="M1109" s="326"/>
      <c r="N1109" s="326">
        <v>0</v>
      </c>
    </row>
    <row r="1110" spans="1:14" x14ac:dyDescent="0.25">
      <c r="A1110" t="s">
        <v>2686</v>
      </c>
      <c r="C1110" s="326">
        <v>48</v>
      </c>
      <c r="D1110" s="326" t="s">
        <v>2585</v>
      </c>
      <c r="E1110" s="326"/>
      <c r="F1110" s="326">
        <v>0</v>
      </c>
      <c r="G1110" s="326">
        <v>0</v>
      </c>
      <c r="H1110" s="326">
        <v>0</v>
      </c>
      <c r="I1110" s="326"/>
      <c r="J1110" s="326">
        <v>0</v>
      </c>
      <c r="K1110" s="326">
        <v>0</v>
      </c>
      <c r="L1110" s="326">
        <v>0</v>
      </c>
      <c r="M1110" s="326"/>
      <c r="N1110" s="326">
        <v>0</v>
      </c>
    </row>
    <row r="1111" spans="1:14" x14ac:dyDescent="0.25">
      <c r="A1111" t="s">
        <v>2686</v>
      </c>
      <c r="C1111" s="326">
        <v>49</v>
      </c>
      <c r="D1111" s="326" t="s">
        <v>2680</v>
      </c>
      <c r="E1111" s="326"/>
      <c r="F1111" s="326">
        <v>0</v>
      </c>
      <c r="G1111" s="326">
        <v>0</v>
      </c>
      <c r="H1111" s="326">
        <v>0</v>
      </c>
      <c r="I1111" s="326"/>
      <c r="J1111" s="326">
        <v>0</v>
      </c>
      <c r="K1111" s="326">
        <v>0</v>
      </c>
      <c r="L1111" s="326">
        <v>0</v>
      </c>
      <c r="M1111" s="326"/>
      <c r="N1111" s="326">
        <v>0</v>
      </c>
    </row>
    <row r="1112" spans="1:14" x14ac:dyDescent="0.25">
      <c r="A1112" t="s">
        <v>2686</v>
      </c>
      <c r="C1112" s="326">
        <v>50</v>
      </c>
      <c r="D1112" s="326" t="s">
        <v>2681</v>
      </c>
      <c r="E1112" s="326"/>
      <c r="F1112" s="326">
        <v>0</v>
      </c>
      <c r="G1112" s="326">
        <v>0</v>
      </c>
      <c r="H1112" s="326">
        <v>0</v>
      </c>
      <c r="I1112" s="326"/>
      <c r="J1112" s="326">
        <v>0</v>
      </c>
      <c r="K1112" s="326">
        <v>0</v>
      </c>
      <c r="L1112" s="326">
        <v>0</v>
      </c>
      <c r="M1112" s="326"/>
      <c r="N1112" s="326">
        <v>0</v>
      </c>
    </row>
    <row r="1113" spans="1:14" x14ac:dyDescent="0.25">
      <c r="A1113" t="s">
        <v>2686</v>
      </c>
      <c r="C1113" s="326"/>
      <c r="D1113" s="326" t="s">
        <v>2682</v>
      </c>
      <c r="E1113" s="326"/>
      <c r="F1113" s="326">
        <v>0</v>
      </c>
      <c r="G1113" s="326">
        <v>0</v>
      </c>
      <c r="H1113" s="326">
        <v>0</v>
      </c>
      <c r="I1113" s="326"/>
      <c r="J1113" s="326">
        <v>0</v>
      </c>
      <c r="K1113" s="326">
        <v>0</v>
      </c>
      <c r="L1113" s="326">
        <v>0</v>
      </c>
      <c r="M1113" s="326"/>
      <c r="N1113" s="326">
        <v>0</v>
      </c>
    </row>
    <row r="1114" spans="1:14" x14ac:dyDescent="0.25">
      <c r="A1114" t="s">
        <v>2686</v>
      </c>
      <c r="C1114" s="326">
        <v>51</v>
      </c>
      <c r="D1114" s="326" t="s">
        <v>2582</v>
      </c>
      <c r="E1114" s="326"/>
      <c r="F1114" s="326">
        <v>0</v>
      </c>
      <c r="G1114" s="326">
        <v>0</v>
      </c>
      <c r="H1114" s="326">
        <v>0</v>
      </c>
      <c r="I1114" s="326"/>
      <c r="J1114" s="326">
        <v>0</v>
      </c>
      <c r="K1114" s="326">
        <v>0</v>
      </c>
      <c r="L1114" s="326">
        <v>0</v>
      </c>
      <c r="M1114" s="326"/>
      <c r="N1114" s="326">
        <v>0</v>
      </c>
    </row>
    <row r="1115" spans="1:14" x14ac:dyDescent="0.25">
      <c r="A1115" t="s">
        <v>2686</v>
      </c>
      <c r="C1115" s="326">
        <v>52</v>
      </c>
      <c r="D1115" s="326" t="s">
        <v>2681</v>
      </c>
      <c r="E1115" s="326"/>
      <c r="F1115" s="326">
        <v>0</v>
      </c>
      <c r="G1115" s="326">
        <v>0</v>
      </c>
      <c r="H1115" s="326">
        <v>0</v>
      </c>
      <c r="I1115" s="326"/>
      <c r="J1115" s="326">
        <v>0</v>
      </c>
      <c r="K1115" s="326">
        <v>0</v>
      </c>
      <c r="L1115" s="326">
        <v>0</v>
      </c>
      <c r="M1115" s="326"/>
      <c r="N1115" s="326">
        <v>0</v>
      </c>
    </row>
    <row r="1116" spans="1:14" x14ac:dyDescent="0.25">
      <c r="A1116" t="s">
        <v>2686</v>
      </c>
      <c r="C1116" s="326"/>
      <c r="D1116" s="326" t="s">
        <v>2683</v>
      </c>
      <c r="E1116" s="326"/>
      <c r="F1116" s="326">
        <v>82922350</v>
      </c>
      <c r="G1116" s="326">
        <v>-36000000</v>
      </c>
      <c r="H1116" s="326">
        <v>46922350</v>
      </c>
      <c r="I1116" s="326"/>
      <c r="J1116" s="326">
        <v>46922350</v>
      </c>
      <c r="K1116" s="326">
        <v>0</v>
      </c>
      <c r="L1116" s="326">
        <v>46922350</v>
      </c>
      <c r="M1116" s="326"/>
      <c r="N1116" s="326">
        <v>0</v>
      </c>
    </row>
    <row r="1117" spans="1:14" x14ac:dyDescent="0.25">
      <c r="A1117" t="s">
        <v>2686</v>
      </c>
      <c r="C1117" s="326">
        <v>53</v>
      </c>
      <c r="D1117" s="326" t="s">
        <v>2562</v>
      </c>
      <c r="E1117" s="326"/>
      <c r="F1117" s="326">
        <v>82922350</v>
      </c>
      <c r="G1117" s="326">
        <v>-36000000</v>
      </c>
      <c r="H1117" s="326">
        <v>46922350</v>
      </c>
      <c r="I1117" s="326"/>
      <c r="J1117" s="326">
        <v>46922350</v>
      </c>
      <c r="K1117" s="326">
        <v>0</v>
      </c>
      <c r="L1117" s="326">
        <v>46922350</v>
      </c>
      <c r="M1117" s="326"/>
      <c r="N1117" s="326">
        <v>0</v>
      </c>
    </row>
    <row r="1118" spans="1:14" x14ac:dyDescent="0.25">
      <c r="A1118" t="s">
        <v>2686</v>
      </c>
      <c r="C1118" s="326"/>
      <c r="D1118" s="326" t="s">
        <v>2684</v>
      </c>
      <c r="E1118" s="326"/>
      <c r="F1118" s="326">
        <v>136148530</v>
      </c>
      <c r="G1118" s="326">
        <v>0</v>
      </c>
      <c r="H1118" s="326">
        <v>136148530</v>
      </c>
      <c r="I1118" s="326"/>
      <c r="J1118" s="326">
        <v>136411674</v>
      </c>
      <c r="K1118" s="326">
        <v>0</v>
      </c>
      <c r="L1118" s="326">
        <v>136411674</v>
      </c>
      <c r="M1118" s="326"/>
      <c r="N1118" s="326">
        <v>-263144</v>
      </c>
    </row>
    <row r="1119" spans="1:14" x14ac:dyDescent="0.25">
      <c r="A1119" t="s">
        <v>2686</v>
      </c>
      <c r="C1119" s="326">
        <v>54</v>
      </c>
      <c r="D1119" s="326" t="s">
        <v>2563</v>
      </c>
      <c r="E1119" s="326"/>
      <c r="F1119" s="326">
        <v>136148530</v>
      </c>
      <c r="G1119" s="326">
        <v>0</v>
      </c>
      <c r="H1119" s="326">
        <v>136148530</v>
      </c>
      <c r="I1119" s="326"/>
      <c r="J1119" s="326">
        <v>136411674</v>
      </c>
      <c r="K1119" s="326">
        <v>0</v>
      </c>
      <c r="L1119" s="326">
        <v>136411674</v>
      </c>
      <c r="M1119" s="326"/>
      <c r="N1119" s="326">
        <v>-263144</v>
      </c>
    </row>
    <row r="1120" spans="1:14" x14ac:dyDescent="0.25">
      <c r="A1120" t="s">
        <v>2686</v>
      </c>
      <c r="C1120" s="326"/>
      <c r="D1120" s="326" t="s">
        <v>1509</v>
      </c>
      <c r="E1120" s="326"/>
      <c r="F1120" s="326">
        <v>0</v>
      </c>
      <c r="G1120" s="326">
        <v>0</v>
      </c>
      <c r="H1120" s="326">
        <v>0</v>
      </c>
      <c r="I1120" s="326">
        <v>808920</v>
      </c>
      <c r="J1120" s="326">
        <v>0</v>
      </c>
      <c r="K1120" s="326">
        <v>0</v>
      </c>
      <c r="L1120" s="326">
        <v>0</v>
      </c>
      <c r="M1120" s="326"/>
      <c r="N1120" s="326">
        <v>0</v>
      </c>
    </row>
    <row r="1121" spans="1:14" x14ac:dyDescent="0.25">
      <c r="A1121" t="s">
        <v>2686</v>
      </c>
      <c r="C1121" s="326">
        <v>55</v>
      </c>
      <c r="D1121" s="326" t="s">
        <v>2555</v>
      </c>
      <c r="E1121" s="326"/>
      <c r="F1121" s="326">
        <v>0</v>
      </c>
      <c r="G1121" s="326">
        <v>0</v>
      </c>
      <c r="H1121" s="326">
        <v>0</v>
      </c>
      <c r="I1121" s="326"/>
      <c r="J1121" s="326"/>
      <c r="K1121" s="326">
        <v>0</v>
      </c>
      <c r="L1121" s="326">
        <v>0</v>
      </c>
      <c r="M1121" s="326"/>
      <c r="N1121" s="326">
        <v>0</v>
      </c>
    </row>
    <row r="1122" spans="1:14" x14ac:dyDescent="0.25">
      <c r="A1122" t="s">
        <v>2686</v>
      </c>
      <c r="B1122" t="s">
        <v>2642</v>
      </c>
      <c r="C1122" t="s">
        <v>2645</v>
      </c>
      <c r="D1122" t="s">
        <v>2646</v>
      </c>
      <c r="F1122" t="s">
        <v>2647</v>
      </c>
      <c r="J1122" t="s">
        <v>2648</v>
      </c>
      <c r="N1122" t="s">
        <v>2649</v>
      </c>
    </row>
    <row r="1123" spans="1:14" x14ac:dyDescent="0.25">
      <c r="A1123" t="s">
        <v>2686</v>
      </c>
      <c r="F1123" t="s">
        <v>2650</v>
      </c>
      <c r="G1123" t="s">
        <v>2651</v>
      </c>
      <c r="H1123" t="s">
        <v>2652</v>
      </c>
      <c r="J1123" t="s">
        <v>2650</v>
      </c>
      <c r="K1123" t="s">
        <v>2651</v>
      </c>
      <c r="L1123" t="s">
        <v>2652</v>
      </c>
    </row>
    <row r="1124" spans="1:14" x14ac:dyDescent="0.25">
      <c r="A1124" t="s">
        <v>2686</v>
      </c>
      <c r="C1124" t="s">
        <v>2653</v>
      </c>
      <c r="F1124">
        <v>0</v>
      </c>
      <c r="G1124">
        <v>0</v>
      </c>
      <c r="H1124">
        <v>0</v>
      </c>
      <c r="J1124">
        <v>0</v>
      </c>
      <c r="K1124">
        <v>0</v>
      </c>
      <c r="L1124">
        <v>0</v>
      </c>
      <c r="N1124">
        <v>0</v>
      </c>
    </row>
    <row r="1125" spans="1:14" x14ac:dyDescent="0.25">
      <c r="A1125" t="s">
        <v>2686</v>
      </c>
      <c r="C1125">
        <v>1</v>
      </c>
      <c r="D1125" t="s">
        <v>2654</v>
      </c>
      <c r="F1125">
        <v>0</v>
      </c>
      <c r="G1125">
        <v>0</v>
      </c>
      <c r="H1125">
        <v>0</v>
      </c>
      <c r="J1125">
        <v>0</v>
      </c>
      <c r="K1125">
        <v>0</v>
      </c>
      <c r="L1125">
        <v>0</v>
      </c>
      <c r="N1125">
        <v>0</v>
      </c>
    </row>
    <row r="1126" spans="1:14" x14ac:dyDescent="0.25">
      <c r="A1126" t="s">
        <v>2686</v>
      </c>
      <c r="C1126">
        <v>2</v>
      </c>
      <c r="D1126" t="s">
        <v>2655</v>
      </c>
      <c r="F1126">
        <v>0</v>
      </c>
      <c r="G1126">
        <v>0</v>
      </c>
      <c r="H1126">
        <v>0</v>
      </c>
      <c r="J1126">
        <v>0</v>
      </c>
      <c r="K1126">
        <v>0</v>
      </c>
      <c r="L1126">
        <v>0</v>
      </c>
      <c r="N1126">
        <v>0</v>
      </c>
    </row>
    <row r="1127" spans="1:14" x14ac:dyDescent="0.25">
      <c r="A1127" t="s">
        <v>2686</v>
      </c>
      <c r="C1127" t="s">
        <v>2656</v>
      </c>
      <c r="F1127">
        <v>3862156681</v>
      </c>
      <c r="G1127">
        <v>655485560</v>
      </c>
      <c r="H1127">
        <v>4517642241</v>
      </c>
      <c r="J1127">
        <v>4387504571</v>
      </c>
      <c r="K1127">
        <v>147978251</v>
      </c>
      <c r="L1127">
        <v>4535482822</v>
      </c>
      <c r="N1127">
        <v>-17840581</v>
      </c>
    </row>
    <row r="1128" spans="1:14" x14ac:dyDescent="0.25">
      <c r="A1128" t="s">
        <v>2686</v>
      </c>
      <c r="D1128" t="s">
        <v>2657</v>
      </c>
      <c r="F1128">
        <v>785710009</v>
      </c>
      <c r="G1128">
        <v>-68605632</v>
      </c>
      <c r="H1128">
        <v>717104377</v>
      </c>
      <c r="J1128">
        <v>0</v>
      </c>
      <c r="K1128">
        <v>455173707</v>
      </c>
      <c r="L1128">
        <v>455173707</v>
      </c>
      <c r="N1128">
        <v>261930670</v>
      </c>
    </row>
    <row r="1129" spans="1:14" x14ac:dyDescent="0.25">
      <c r="A1129" t="s">
        <v>2686</v>
      </c>
      <c r="C1129">
        <v>3</v>
      </c>
      <c r="D1129" t="s">
        <v>2574</v>
      </c>
      <c r="F1129">
        <v>785710009</v>
      </c>
      <c r="G1129">
        <v>-68605632</v>
      </c>
      <c r="H1129">
        <v>717104377</v>
      </c>
      <c r="J1129">
        <v>0</v>
      </c>
      <c r="K1129">
        <v>455173707</v>
      </c>
      <c r="L1129">
        <v>455173707</v>
      </c>
      <c r="N1129">
        <v>261930670</v>
      </c>
    </row>
    <row r="1130" spans="1:14" x14ac:dyDescent="0.25">
      <c r="A1130" t="s">
        <v>2686</v>
      </c>
      <c r="C1130">
        <v>4</v>
      </c>
      <c r="D1130" t="s">
        <v>2551</v>
      </c>
      <c r="F1130">
        <v>0</v>
      </c>
      <c r="G1130">
        <v>0</v>
      </c>
      <c r="H1130">
        <v>0</v>
      </c>
      <c r="J1130">
        <v>0</v>
      </c>
      <c r="K1130">
        <v>0</v>
      </c>
      <c r="L1130">
        <v>0</v>
      </c>
      <c r="N1130">
        <v>0</v>
      </c>
    </row>
    <row r="1131" spans="1:14" x14ac:dyDescent="0.25">
      <c r="A1131" t="s">
        <v>2686</v>
      </c>
      <c r="C1131">
        <v>5</v>
      </c>
      <c r="D1131" t="s">
        <v>2565</v>
      </c>
      <c r="F1131">
        <v>0</v>
      </c>
      <c r="G1131">
        <v>0</v>
      </c>
      <c r="H1131">
        <v>0</v>
      </c>
      <c r="J1131">
        <v>0</v>
      </c>
      <c r="K1131">
        <v>0</v>
      </c>
      <c r="L1131">
        <v>0</v>
      </c>
      <c r="N1131">
        <v>0</v>
      </c>
    </row>
    <row r="1132" spans="1:14" x14ac:dyDescent="0.25">
      <c r="A1132" t="s">
        <v>2686</v>
      </c>
      <c r="C1132">
        <v>6</v>
      </c>
      <c r="D1132" t="s">
        <v>2658</v>
      </c>
      <c r="F1132">
        <v>0</v>
      </c>
      <c r="G1132">
        <v>0</v>
      </c>
      <c r="H1132">
        <v>0</v>
      </c>
      <c r="J1132">
        <v>0</v>
      </c>
      <c r="K1132">
        <v>0</v>
      </c>
      <c r="L1132">
        <v>0</v>
      </c>
      <c r="N1132">
        <v>0</v>
      </c>
    </row>
    <row r="1133" spans="1:14" x14ac:dyDescent="0.25">
      <c r="A1133" t="s">
        <v>2686</v>
      </c>
      <c r="C1133">
        <v>7</v>
      </c>
      <c r="D1133" t="s">
        <v>2576</v>
      </c>
      <c r="F1133">
        <v>0</v>
      </c>
      <c r="G1133">
        <v>0</v>
      </c>
      <c r="H1133">
        <v>0</v>
      </c>
      <c r="J1133">
        <v>0</v>
      </c>
      <c r="K1133">
        <v>0</v>
      </c>
      <c r="L1133">
        <v>0</v>
      </c>
      <c r="N1133">
        <v>0</v>
      </c>
    </row>
    <row r="1134" spans="1:14" x14ac:dyDescent="0.25">
      <c r="A1134" t="s">
        <v>2686</v>
      </c>
      <c r="D1134" t="s">
        <v>2659</v>
      </c>
      <c r="F1134">
        <v>0</v>
      </c>
      <c r="G1134">
        <v>0</v>
      </c>
      <c r="H1134">
        <v>0</v>
      </c>
      <c r="J1134">
        <v>0</v>
      </c>
      <c r="K1134">
        <v>0</v>
      </c>
      <c r="L1134">
        <v>0</v>
      </c>
      <c r="N1134">
        <v>0</v>
      </c>
    </row>
    <row r="1135" spans="1:14" x14ac:dyDescent="0.25">
      <c r="A1135" t="s">
        <v>2686</v>
      </c>
      <c r="C1135">
        <v>8</v>
      </c>
      <c r="D1135" t="s">
        <v>2660</v>
      </c>
      <c r="F1135">
        <v>0</v>
      </c>
      <c r="G1135">
        <v>0</v>
      </c>
      <c r="H1135">
        <v>0</v>
      </c>
      <c r="J1135">
        <v>0</v>
      </c>
      <c r="K1135">
        <v>0</v>
      </c>
      <c r="L1135">
        <v>0</v>
      </c>
      <c r="N1135">
        <v>0</v>
      </c>
    </row>
    <row r="1136" spans="1:14" x14ac:dyDescent="0.25">
      <c r="A1136" t="s">
        <v>2686</v>
      </c>
      <c r="C1136">
        <v>9</v>
      </c>
      <c r="D1136" t="s">
        <v>2548</v>
      </c>
      <c r="F1136">
        <v>0</v>
      </c>
      <c r="G1136">
        <v>0</v>
      </c>
      <c r="H1136">
        <v>0</v>
      </c>
      <c r="J1136">
        <v>0</v>
      </c>
      <c r="K1136">
        <v>0</v>
      </c>
      <c r="L1136">
        <v>0</v>
      </c>
      <c r="N1136">
        <v>0</v>
      </c>
    </row>
    <row r="1137" spans="1:14" x14ac:dyDescent="0.25">
      <c r="A1137" t="s">
        <v>2686</v>
      </c>
      <c r="C1137">
        <v>10</v>
      </c>
      <c r="D1137" t="s">
        <v>2550</v>
      </c>
      <c r="F1137">
        <v>0</v>
      </c>
      <c r="G1137">
        <v>0</v>
      </c>
      <c r="H1137">
        <v>0</v>
      </c>
      <c r="J1137">
        <v>0</v>
      </c>
      <c r="K1137">
        <v>0</v>
      </c>
      <c r="L1137">
        <v>0</v>
      </c>
      <c r="N1137">
        <v>0</v>
      </c>
    </row>
    <row r="1138" spans="1:14" x14ac:dyDescent="0.25">
      <c r="A1138" t="s">
        <v>2686</v>
      </c>
      <c r="C1138">
        <v>11</v>
      </c>
      <c r="D1138" t="s">
        <v>2581</v>
      </c>
      <c r="F1138">
        <v>0</v>
      </c>
      <c r="G1138">
        <v>0</v>
      </c>
      <c r="H1138">
        <v>0</v>
      </c>
      <c r="J1138">
        <v>0</v>
      </c>
      <c r="K1138">
        <v>0</v>
      </c>
      <c r="L1138">
        <v>0</v>
      </c>
      <c r="N1138">
        <v>0</v>
      </c>
    </row>
    <row r="1139" spans="1:14" x14ac:dyDescent="0.25">
      <c r="A1139" t="s">
        <v>2686</v>
      </c>
      <c r="C1139">
        <v>12</v>
      </c>
      <c r="D1139" t="s">
        <v>2569</v>
      </c>
      <c r="F1139">
        <v>0</v>
      </c>
      <c r="G1139">
        <v>0</v>
      </c>
      <c r="H1139">
        <v>0</v>
      </c>
      <c r="J1139">
        <v>0</v>
      </c>
      <c r="K1139">
        <v>0</v>
      </c>
      <c r="L1139">
        <v>0</v>
      </c>
      <c r="N1139">
        <v>0</v>
      </c>
    </row>
    <row r="1140" spans="1:14" x14ac:dyDescent="0.25">
      <c r="A1140" t="s">
        <v>2686</v>
      </c>
      <c r="C1140">
        <v>13</v>
      </c>
      <c r="D1140" t="s">
        <v>2661</v>
      </c>
      <c r="F1140">
        <v>0</v>
      </c>
      <c r="G1140">
        <v>0</v>
      </c>
      <c r="H1140">
        <v>0</v>
      </c>
      <c r="J1140">
        <v>0</v>
      </c>
      <c r="K1140">
        <v>0</v>
      </c>
      <c r="L1140">
        <v>0</v>
      </c>
      <c r="N1140">
        <v>0</v>
      </c>
    </row>
    <row r="1141" spans="1:14" x14ac:dyDescent="0.25">
      <c r="A1141" t="s">
        <v>2686</v>
      </c>
      <c r="C1141">
        <v>14</v>
      </c>
      <c r="D1141" t="s">
        <v>2662</v>
      </c>
      <c r="F1141">
        <v>0</v>
      </c>
      <c r="G1141">
        <v>0</v>
      </c>
      <c r="H1141">
        <v>0</v>
      </c>
      <c r="J1141">
        <v>0</v>
      </c>
      <c r="K1141">
        <v>0</v>
      </c>
      <c r="L1141">
        <v>0</v>
      </c>
      <c r="N1141">
        <v>0</v>
      </c>
    </row>
    <row r="1142" spans="1:14" x14ac:dyDescent="0.25">
      <c r="A1142" t="s">
        <v>2686</v>
      </c>
      <c r="C1142">
        <v>15</v>
      </c>
      <c r="D1142" t="s">
        <v>2663</v>
      </c>
      <c r="F1142">
        <v>0</v>
      </c>
      <c r="G1142">
        <v>0</v>
      </c>
      <c r="H1142">
        <v>0</v>
      </c>
      <c r="J1142">
        <v>0</v>
      </c>
      <c r="K1142">
        <v>0</v>
      </c>
      <c r="L1142">
        <v>0</v>
      </c>
      <c r="N1142">
        <v>0</v>
      </c>
    </row>
    <row r="1143" spans="1:14" x14ac:dyDescent="0.25">
      <c r="A1143" t="s">
        <v>2686</v>
      </c>
      <c r="D1143" t="s">
        <v>2664</v>
      </c>
      <c r="F1143">
        <v>131712055</v>
      </c>
      <c r="G1143">
        <v>0</v>
      </c>
      <c r="H1143">
        <v>131712055</v>
      </c>
      <c r="J1143">
        <v>0</v>
      </c>
      <c r="K1143">
        <v>2297673</v>
      </c>
      <c r="L1143">
        <v>2297673</v>
      </c>
      <c r="N1143">
        <v>129414382</v>
      </c>
    </row>
    <row r="1144" spans="1:14" x14ac:dyDescent="0.25">
      <c r="A1144" t="s">
        <v>2686</v>
      </c>
      <c r="C1144">
        <v>16</v>
      </c>
      <c r="D1144" t="s">
        <v>2581</v>
      </c>
      <c r="F1144">
        <v>0</v>
      </c>
      <c r="G1144">
        <v>0</v>
      </c>
      <c r="H1144">
        <v>0</v>
      </c>
      <c r="J1144">
        <v>0</v>
      </c>
      <c r="K1144">
        <v>0</v>
      </c>
      <c r="L1144">
        <v>0</v>
      </c>
      <c r="N1144">
        <v>0</v>
      </c>
    </row>
    <row r="1145" spans="1:14" x14ac:dyDescent="0.25">
      <c r="A1145" t="s">
        <v>2686</v>
      </c>
      <c r="C1145">
        <v>17</v>
      </c>
      <c r="D1145" t="s">
        <v>2570</v>
      </c>
      <c r="F1145">
        <v>0</v>
      </c>
      <c r="G1145">
        <v>0</v>
      </c>
      <c r="H1145">
        <v>0</v>
      </c>
      <c r="J1145">
        <v>0</v>
      </c>
      <c r="K1145">
        <v>0</v>
      </c>
      <c r="L1145">
        <v>0</v>
      </c>
      <c r="N1145">
        <v>0</v>
      </c>
    </row>
    <row r="1146" spans="1:14" x14ac:dyDescent="0.25">
      <c r="A1146" t="s">
        <v>2686</v>
      </c>
      <c r="C1146">
        <v>18</v>
      </c>
      <c r="D1146" t="s">
        <v>2665</v>
      </c>
      <c r="F1146">
        <v>0</v>
      </c>
      <c r="G1146">
        <v>0</v>
      </c>
      <c r="H1146">
        <v>0</v>
      </c>
      <c r="J1146">
        <v>0</v>
      </c>
      <c r="K1146">
        <v>0</v>
      </c>
      <c r="L1146">
        <v>0</v>
      </c>
      <c r="N1146">
        <v>0</v>
      </c>
    </row>
    <row r="1147" spans="1:14" x14ac:dyDescent="0.25">
      <c r="A1147" t="s">
        <v>2686</v>
      </c>
      <c r="C1147">
        <v>19</v>
      </c>
      <c r="D1147" t="s">
        <v>2666</v>
      </c>
      <c r="F1147">
        <v>0</v>
      </c>
      <c r="G1147">
        <v>0</v>
      </c>
      <c r="H1147">
        <v>0</v>
      </c>
      <c r="J1147">
        <v>0</v>
      </c>
      <c r="K1147">
        <v>0</v>
      </c>
      <c r="L1147">
        <v>0</v>
      </c>
      <c r="N1147">
        <v>0</v>
      </c>
    </row>
    <row r="1148" spans="1:14" x14ac:dyDescent="0.25">
      <c r="A1148" t="s">
        <v>2686</v>
      </c>
      <c r="C1148">
        <v>20</v>
      </c>
      <c r="D1148" t="s">
        <v>2667</v>
      </c>
      <c r="F1148">
        <v>0</v>
      </c>
      <c r="G1148">
        <v>0</v>
      </c>
      <c r="H1148">
        <v>0</v>
      </c>
      <c r="J1148">
        <v>0</v>
      </c>
      <c r="K1148">
        <v>0</v>
      </c>
      <c r="L1148">
        <v>0</v>
      </c>
      <c r="N1148">
        <v>0</v>
      </c>
    </row>
    <row r="1149" spans="1:14" x14ac:dyDescent="0.25">
      <c r="A1149" t="s">
        <v>2686</v>
      </c>
      <c r="C1149">
        <v>21</v>
      </c>
      <c r="D1149" t="s">
        <v>2668</v>
      </c>
      <c r="F1149">
        <v>0</v>
      </c>
      <c r="G1149">
        <v>0</v>
      </c>
      <c r="H1149">
        <v>0</v>
      </c>
      <c r="J1149">
        <v>0</v>
      </c>
      <c r="K1149">
        <v>0</v>
      </c>
      <c r="L1149">
        <v>0</v>
      </c>
      <c r="N1149">
        <v>0</v>
      </c>
    </row>
    <row r="1150" spans="1:14" x14ac:dyDescent="0.25">
      <c r="A1150" t="s">
        <v>2686</v>
      </c>
      <c r="C1150">
        <v>22</v>
      </c>
      <c r="D1150" t="s">
        <v>2669</v>
      </c>
      <c r="F1150">
        <v>0</v>
      </c>
      <c r="G1150">
        <v>0</v>
      </c>
      <c r="H1150">
        <v>0</v>
      </c>
      <c r="J1150">
        <v>0</v>
      </c>
      <c r="K1150">
        <v>0</v>
      </c>
      <c r="L1150">
        <v>0</v>
      </c>
      <c r="N1150">
        <v>0</v>
      </c>
    </row>
    <row r="1151" spans="1:14" x14ac:dyDescent="0.25">
      <c r="A1151" t="s">
        <v>2686</v>
      </c>
      <c r="C1151">
        <v>23</v>
      </c>
      <c r="D1151" t="s">
        <v>2670</v>
      </c>
      <c r="F1151">
        <v>0</v>
      </c>
      <c r="G1151">
        <v>0</v>
      </c>
      <c r="H1151">
        <v>0</v>
      </c>
      <c r="J1151">
        <v>0</v>
      </c>
      <c r="K1151">
        <v>0</v>
      </c>
      <c r="L1151">
        <v>0</v>
      </c>
      <c r="N1151">
        <v>0</v>
      </c>
    </row>
    <row r="1152" spans="1:14" x14ac:dyDescent="0.25">
      <c r="A1152" t="s">
        <v>2686</v>
      </c>
      <c r="C1152">
        <v>24</v>
      </c>
      <c r="D1152" t="s">
        <v>2556</v>
      </c>
      <c r="F1152">
        <v>0</v>
      </c>
      <c r="G1152">
        <v>0</v>
      </c>
      <c r="H1152">
        <v>0</v>
      </c>
      <c r="J1152">
        <v>0</v>
      </c>
      <c r="K1152">
        <v>0</v>
      </c>
      <c r="L1152">
        <v>0</v>
      </c>
      <c r="N1152">
        <v>0</v>
      </c>
    </row>
    <row r="1153" spans="1:14" x14ac:dyDescent="0.25">
      <c r="A1153" t="s">
        <v>2686</v>
      </c>
      <c r="C1153">
        <v>25</v>
      </c>
      <c r="D1153" t="s">
        <v>2557</v>
      </c>
      <c r="F1153">
        <v>131712055</v>
      </c>
      <c r="G1153">
        <v>0</v>
      </c>
      <c r="H1153">
        <v>131712055</v>
      </c>
      <c r="J1153">
        <v>0</v>
      </c>
      <c r="K1153">
        <v>2297673</v>
      </c>
      <c r="L1153">
        <v>2297673</v>
      </c>
      <c r="N1153">
        <v>129414382</v>
      </c>
    </row>
    <row r="1154" spans="1:14" x14ac:dyDescent="0.25">
      <c r="A1154" t="s">
        <v>2686</v>
      </c>
      <c r="D1154" t="s">
        <v>2671</v>
      </c>
      <c r="F1154">
        <v>2827441384</v>
      </c>
      <c r="G1154">
        <v>720514842</v>
      </c>
      <c r="H1154">
        <v>3547956226</v>
      </c>
      <c r="J1154">
        <v>3548374546</v>
      </c>
      <c r="K1154">
        <v>0</v>
      </c>
      <c r="L1154">
        <v>3548374546</v>
      </c>
      <c r="N1154">
        <v>-418320</v>
      </c>
    </row>
    <row r="1155" spans="1:14" x14ac:dyDescent="0.25">
      <c r="A1155" t="s">
        <v>2686</v>
      </c>
      <c r="C1155">
        <v>26</v>
      </c>
      <c r="D1155" t="s">
        <v>2589</v>
      </c>
      <c r="F1155">
        <v>72076514</v>
      </c>
      <c r="G1155">
        <v>704638</v>
      </c>
      <c r="H1155">
        <v>72781152</v>
      </c>
      <c r="J1155">
        <v>72781152</v>
      </c>
      <c r="K1155">
        <v>0</v>
      </c>
      <c r="L1155">
        <v>72781152</v>
      </c>
      <c r="N1155">
        <v>0</v>
      </c>
    </row>
    <row r="1156" spans="1:14" x14ac:dyDescent="0.25">
      <c r="A1156" t="s">
        <v>2686</v>
      </c>
      <c r="C1156">
        <v>27</v>
      </c>
      <c r="D1156" t="s">
        <v>2580</v>
      </c>
      <c r="F1156">
        <v>94450583</v>
      </c>
      <c r="G1156">
        <v>0</v>
      </c>
      <c r="H1156">
        <v>94450583</v>
      </c>
      <c r="J1156">
        <v>94450583</v>
      </c>
      <c r="K1156">
        <v>0</v>
      </c>
      <c r="L1156">
        <v>94450583</v>
      </c>
      <c r="N1156">
        <v>0</v>
      </c>
    </row>
    <row r="1157" spans="1:14" x14ac:dyDescent="0.25">
      <c r="A1157" t="s">
        <v>2686</v>
      </c>
      <c r="C1157">
        <v>28</v>
      </c>
      <c r="D1157" t="s">
        <v>2577</v>
      </c>
      <c r="F1157">
        <v>0</v>
      </c>
      <c r="G1157">
        <v>603805523</v>
      </c>
      <c r="H1157">
        <v>603805523</v>
      </c>
      <c r="J1157">
        <v>603805523</v>
      </c>
      <c r="K1157">
        <v>0</v>
      </c>
      <c r="L1157">
        <v>603805523</v>
      </c>
      <c r="N1157">
        <v>0</v>
      </c>
    </row>
    <row r="1158" spans="1:14" x14ac:dyDescent="0.25">
      <c r="A1158" t="s">
        <v>2686</v>
      </c>
      <c r="C1158" t="s">
        <v>2672</v>
      </c>
      <c r="D1158" t="s">
        <v>2567</v>
      </c>
      <c r="F1158">
        <v>0</v>
      </c>
      <c r="G1158">
        <v>0</v>
      </c>
      <c r="H1158">
        <v>0</v>
      </c>
      <c r="J1158">
        <v>0</v>
      </c>
      <c r="K1158">
        <v>0</v>
      </c>
      <c r="L1158">
        <v>0</v>
      </c>
      <c r="N1158">
        <v>0</v>
      </c>
    </row>
    <row r="1159" spans="1:14" x14ac:dyDescent="0.25">
      <c r="A1159" t="s">
        <v>2686</v>
      </c>
      <c r="C1159" t="s">
        <v>2673</v>
      </c>
      <c r="D1159" t="s">
        <v>2568</v>
      </c>
      <c r="F1159">
        <v>2657021100</v>
      </c>
      <c r="G1159">
        <v>0</v>
      </c>
      <c r="H1159">
        <v>2657021100</v>
      </c>
      <c r="J1159">
        <v>2657021100</v>
      </c>
      <c r="K1159">
        <v>0</v>
      </c>
      <c r="L1159">
        <v>2657021100</v>
      </c>
      <c r="N1159">
        <v>0</v>
      </c>
    </row>
    <row r="1160" spans="1:14" x14ac:dyDescent="0.25">
      <c r="A1160" t="s">
        <v>2686</v>
      </c>
      <c r="C1160">
        <v>30</v>
      </c>
      <c r="D1160" t="s">
        <v>2579</v>
      </c>
      <c r="F1160">
        <v>0</v>
      </c>
      <c r="G1160">
        <v>68605632</v>
      </c>
      <c r="H1160">
        <v>68605632</v>
      </c>
      <c r="J1160">
        <v>68605632</v>
      </c>
      <c r="K1160">
        <v>0</v>
      </c>
      <c r="L1160">
        <v>68605632</v>
      </c>
      <c r="N1160">
        <v>0</v>
      </c>
    </row>
    <row r="1161" spans="1:14" x14ac:dyDescent="0.25">
      <c r="A1161" t="s">
        <v>2686</v>
      </c>
      <c r="C1161">
        <v>31</v>
      </c>
      <c r="D1161" t="s">
        <v>2558</v>
      </c>
      <c r="F1161">
        <v>0</v>
      </c>
      <c r="G1161">
        <v>0</v>
      </c>
      <c r="H1161">
        <v>0</v>
      </c>
      <c r="J1161">
        <v>0</v>
      </c>
      <c r="K1161">
        <v>0</v>
      </c>
      <c r="L1161">
        <v>0</v>
      </c>
      <c r="N1161">
        <v>0</v>
      </c>
    </row>
    <row r="1162" spans="1:14" x14ac:dyDescent="0.25">
      <c r="A1162" t="s">
        <v>2686</v>
      </c>
      <c r="C1162">
        <v>32</v>
      </c>
      <c r="D1162" t="s">
        <v>2578</v>
      </c>
      <c r="F1162">
        <v>3893187</v>
      </c>
      <c r="G1162">
        <v>0</v>
      </c>
      <c r="H1162">
        <v>3893187</v>
      </c>
      <c r="J1162">
        <v>4311507</v>
      </c>
      <c r="K1162">
        <v>0</v>
      </c>
      <c r="L1162">
        <v>4311507</v>
      </c>
      <c r="N1162">
        <v>-418320</v>
      </c>
    </row>
    <row r="1163" spans="1:14" x14ac:dyDescent="0.25">
      <c r="A1163" t="s">
        <v>2686</v>
      </c>
      <c r="C1163">
        <v>33</v>
      </c>
      <c r="D1163" t="s">
        <v>2588</v>
      </c>
      <c r="F1163">
        <v>0</v>
      </c>
      <c r="G1163">
        <v>0</v>
      </c>
      <c r="H1163">
        <v>0</v>
      </c>
      <c r="J1163">
        <v>0</v>
      </c>
      <c r="K1163">
        <v>0</v>
      </c>
      <c r="L1163">
        <v>0</v>
      </c>
      <c r="N1163">
        <v>0</v>
      </c>
    </row>
    <row r="1164" spans="1:14" x14ac:dyDescent="0.25">
      <c r="A1164" t="s">
        <v>2686</v>
      </c>
      <c r="C1164">
        <v>34</v>
      </c>
      <c r="D1164" t="s">
        <v>2674</v>
      </c>
      <c r="F1164">
        <v>0</v>
      </c>
      <c r="G1164">
        <v>0</v>
      </c>
      <c r="H1164">
        <v>0</v>
      </c>
      <c r="J1164">
        <v>0</v>
      </c>
      <c r="K1164">
        <v>0</v>
      </c>
      <c r="L1164">
        <v>0</v>
      </c>
      <c r="N1164">
        <v>0</v>
      </c>
    </row>
    <row r="1165" spans="1:14" x14ac:dyDescent="0.25">
      <c r="A1165" t="s">
        <v>2686</v>
      </c>
      <c r="C1165">
        <v>35</v>
      </c>
      <c r="D1165" t="s">
        <v>2675</v>
      </c>
      <c r="F1165">
        <v>0</v>
      </c>
      <c r="G1165">
        <v>0</v>
      </c>
      <c r="H1165">
        <v>0</v>
      </c>
      <c r="J1165">
        <v>0</v>
      </c>
      <c r="K1165">
        <v>0</v>
      </c>
      <c r="L1165">
        <v>0</v>
      </c>
      <c r="N1165">
        <v>0</v>
      </c>
    </row>
    <row r="1166" spans="1:14" x14ac:dyDescent="0.25">
      <c r="A1166" t="s">
        <v>2686</v>
      </c>
      <c r="C1166">
        <v>36</v>
      </c>
      <c r="D1166" t="s">
        <v>2676</v>
      </c>
      <c r="F1166">
        <v>0</v>
      </c>
      <c r="G1166">
        <v>0</v>
      </c>
      <c r="H1166">
        <v>0</v>
      </c>
      <c r="J1166">
        <v>0</v>
      </c>
      <c r="K1166">
        <v>0</v>
      </c>
      <c r="L1166">
        <v>0</v>
      </c>
      <c r="N1166">
        <v>0</v>
      </c>
    </row>
    <row r="1167" spans="1:14" x14ac:dyDescent="0.25">
      <c r="A1167" t="s">
        <v>2686</v>
      </c>
      <c r="C1167">
        <v>37</v>
      </c>
      <c r="D1167" t="s">
        <v>2566</v>
      </c>
      <c r="F1167">
        <v>0</v>
      </c>
      <c r="G1167">
        <v>47399049</v>
      </c>
      <c r="H1167">
        <v>47399049</v>
      </c>
      <c r="J1167">
        <v>47399049</v>
      </c>
      <c r="K1167">
        <v>0</v>
      </c>
      <c r="L1167">
        <v>47399049</v>
      </c>
      <c r="N1167">
        <v>0</v>
      </c>
    </row>
    <row r="1168" spans="1:14" x14ac:dyDescent="0.25">
      <c r="A1168" t="s">
        <v>2686</v>
      </c>
      <c r="C1168">
        <v>38</v>
      </c>
      <c r="D1168" t="s">
        <v>2584</v>
      </c>
      <c r="F1168">
        <v>0</v>
      </c>
      <c r="G1168">
        <v>0</v>
      </c>
      <c r="H1168">
        <v>0</v>
      </c>
      <c r="J1168">
        <v>0</v>
      </c>
      <c r="K1168">
        <v>0</v>
      </c>
      <c r="L1168">
        <v>0</v>
      </c>
      <c r="N1168">
        <v>0</v>
      </c>
    </row>
    <row r="1169" spans="1:14" x14ac:dyDescent="0.25">
      <c r="A1169" t="s">
        <v>2686</v>
      </c>
      <c r="C1169">
        <v>39</v>
      </c>
      <c r="D1169" t="s">
        <v>2677</v>
      </c>
      <c r="F1169">
        <v>0</v>
      </c>
      <c r="G1169">
        <v>0</v>
      </c>
      <c r="H1169">
        <v>0</v>
      </c>
      <c r="J1169">
        <v>0</v>
      </c>
      <c r="K1169">
        <v>0</v>
      </c>
      <c r="L1169">
        <v>0</v>
      </c>
      <c r="N1169">
        <v>0</v>
      </c>
    </row>
    <row r="1170" spans="1:14" x14ac:dyDescent="0.25">
      <c r="A1170" t="s">
        <v>2686</v>
      </c>
      <c r="D1170" t="s">
        <v>2678</v>
      </c>
      <c r="F1170">
        <v>0</v>
      </c>
      <c r="G1170">
        <v>0</v>
      </c>
      <c r="H1170">
        <v>0</v>
      </c>
      <c r="J1170">
        <v>414840650</v>
      </c>
      <c r="K1170">
        <v>0</v>
      </c>
      <c r="L1170">
        <v>414840650</v>
      </c>
      <c r="N1170">
        <v>-414840650</v>
      </c>
    </row>
    <row r="1171" spans="1:14" x14ac:dyDescent="0.25">
      <c r="A1171" t="s">
        <v>2686</v>
      </c>
      <c r="C1171">
        <v>40</v>
      </c>
      <c r="D1171" t="s">
        <v>2587</v>
      </c>
      <c r="F1171">
        <v>0</v>
      </c>
      <c r="G1171">
        <v>0</v>
      </c>
      <c r="H1171">
        <v>0</v>
      </c>
      <c r="J1171">
        <v>254245872</v>
      </c>
      <c r="K1171">
        <v>0</v>
      </c>
      <c r="L1171">
        <v>254245872</v>
      </c>
      <c r="N1171">
        <v>-254245872</v>
      </c>
    </row>
    <row r="1172" spans="1:14" x14ac:dyDescent="0.25">
      <c r="A1172" t="s">
        <v>2686</v>
      </c>
      <c r="C1172">
        <v>41</v>
      </c>
      <c r="D1172" t="s">
        <v>2572</v>
      </c>
      <c r="F1172">
        <v>0</v>
      </c>
      <c r="G1172">
        <v>0</v>
      </c>
      <c r="H1172">
        <v>0</v>
      </c>
      <c r="J1172">
        <v>20188742</v>
      </c>
      <c r="K1172">
        <v>0</v>
      </c>
      <c r="L1172">
        <v>20188742</v>
      </c>
      <c r="N1172">
        <v>-20188742</v>
      </c>
    </row>
    <row r="1173" spans="1:14" x14ac:dyDescent="0.25">
      <c r="A1173" t="s">
        <v>2686</v>
      </c>
      <c r="C1173">
        <v>42</v>
      </c>
      <c r="D1173" t="s">
        <v>2575</v>
      </c>
      <c r="F1173">
        <v>0</v>
      </c>
      <c r="G1173">
        <v>0</v>
      </c>
      <c r="H1173">
        <v>0</v>
      </c>
      <c r="J1173">
        <v>25235930</v>
      </c>
      <c r="K1173">
        <v>0</v>
      </c>
      <c r="L1173">
        <v>25235930</v>
      </c>
      <c r="N1173">
        <v>-25235930</v>
      </c>
    </row>
    <row r="1174" spans="1:14" x14ac:dyDescent="0.25">
      <c r="A1174" t="s">
        <v>2686</v>
      </c>
      <c r="C1174">
        <v>43</v>
      </c>
      <c r="D1174" t="s">
        <v>2564</v>
      </c>
      <c r="F1174">
        <v>0</v>
      </c>
      <c r="G1174">
        <v>0</v>
      </c>
      <c r="H1174">
        <v>0</v>
      </c>
      <c r="J1174">
        <v>93352383</v>
      </c>
      <c r="K1174">
        <v>0</v>
      </c>
      <c r="L1174">
        <v>93352383</v>
      </c>
      <c r="N1174">
        <v>-93352383</v>
      </c>
    </row>
    <row r="1175" spans="1:14" x14ac:dyDescent="0.25">
      <c r="A1175" t="s">
        <v>2686</v>
      </c>
      <c r="C1175">
        <v>44</v>
      </c>
      <c r="D1175" t="s">
        <v>2571</v>
      </c>
      <c r="F1175">
        <v>0</v>
      </c>
      <c r="G1175">
        <v>0</v>
      </c>
      <c r="H1175">
        <v>0</v>
      </c>
      <c r="J1175">
        <v>12617974</v>
      </c>
      <c r="K1175">
        <v>0</v>
      </c>
      <c r="L1175">
        <v>12617974</v>
      </c>
      <c r="N1175">
        <v>-12617974</v>
      </c>
    </row>
    <row r="1176" spans="1:14" x14ac:dyDescent="0.25">
      <c r="A1176" t="s">
        <v>2686</v>
      </c>
      <c r="C1176">
        <v>45</v>
      </c>
      <c r="D1176" t="s">
        <v>2573</v>
      </c>
      <c r="F1176">
        <v>0</v>
      </c>
      <c r="G1176">
        <v>0</v>
      </c>
      <c r="H1176">
        <v>0</v>
      </c>
      <c r="J1176">
        <v>9199749</v>
      </c>
      <c r="K1176">
        <v>0</v>
      </c>
      <c r="L1176">
        <v>9199749</v>
      </c>
      <c r="N1176">
        <v>-9199749</v>
      </c>
    </row>
    <row r="1177" spans="1:14" x14ac:dyDescent="0.25">
      <c r="A1177" t="s">
        <v>2686</v>
      </c>
      <c r="C1177">
        <v>46</v>
      </c>
      <c r="D1177" t="s">
        <v>2583</v>
      </c>
      <c r="F1177">
        <v>0</v>
      </c>
      <c r="G1177">
        <v>0</v>
      </c>
      <c r="H1177">
        <v>0</v>
      </c>
      <c r="J1177">
        <v>0</v>
      </c>
      <c r="K1177">
        <v>0</v>
      </c>
      <c r="L1177">
        <v>0</v>
      </c>
      <c r="N1177">
        <v>0</v>
      </c>
    </row>
    <row r="1178" spans="1:14" x14ac:dyDescent="0.25">
      <c r="A1178" t="s">
        <v>2686</v>
      </c>
      <c r="C1178">
        <v>47</v>
      </c>
      <c r="D1178" t="s">
        <v>2546</v>
      </c>
      <c r="F1178">
        <v>0</v>
      </c>
      <c r="G1178">
        <v>0</v>
      </c>
      <c r="H1178">
        <v>0</v>
      </c>
      <c r="J1178">
        <v>0</v>
      </c>
      <c r="K1178">
        <v>0</v>
      </c>
      <c r="L1178">
        <v>0</v>
      </c>
      <c r="N1178">
        <v>0</v>
      </c>
    </row>
    <row r="1179" spans="1:14" x14ac:dyDescent="0.25">
      <c r="A1179" t="s">
        <v>2686</v>
      </c>
      <c r="D1179" t="s">
        <v>2679</v>
      </c>
      <c r="F1179">
        <v>0</v>
      </c>
      <c r="G1179">
        <v>3576350</v>
      </c>
      <c r="H1179">
        <v>3576350</v>
      </c>
      <c r="J1179">
        <v>3576350</v>
      </c>
      <c r="K1179">
        <v>0</v>
      </c>
      <c r="L1179">
        <v>3576350</v>
      </c>
      <c r="N1179">
        <v>0</v>
      </c>
    </row>
    <row r="1180" spans="1:14" x14ac:dyDescent="0.25">
      <c r="A1180" t="s">
        <v>2686</v>
      </c>
      <c r="C1180">
        <v>48</v>
      </c>
      <c r="D1180" t="s">
        <v>2585</v>
      </c>
      <c r="F1180">
        <v>0</v>
      </c>
      <c r="G1180">
        <v>3576350</v>
      </c>
      <c r="H1180">
        <v>3576350</v>
      </c>
      <c r="J1180">
        <v>3576350</v>
      </c>
      <c r="K1180">
        <v>0</v>
      </c>
      <c r="L1180">
        <v>3576350</v>
      </c>
      <c r="N1180">
        <v>0</v>
      </c>
    </row>
    <row r="1181" spans="1:14" x14ac:dyDescent="0.25">
      <c r="A1181" t="s">
        <v>2686</v>
      </c>
      <c r="C1181">
        <v>49</v>
      </c>
      <c r="D1181" t="s">
        <v>2680</v>
      </c>
      <c r="F1181">
        <v>0</v>
      </c>
      <c r="G1181">
        <v>0</v>
      </c>
      <c r="H1181">
        <v>0</v>
      </c>
      <c r="J1181">
        <v>0</v>
      </c>
      <c r="K1181">
        <v>0</v>
      </c>
      <c r="L1181">
        <v>0</v>
      </c>
      <c r="N1181">
        <v>0</v>
      </c>
    </row>
    <row r="1182" spans="1:14" x14ac:dyDescent="0.25">
      <c r="A1182" t="s">
        <v>2686</v>
      </c>
      <c r="C1182">
        <v>50</v>
      </c>
      <c r="D1182" t="s">
        <v>2681</v>
      </c>
      <c r="F1182">
        <v>0</v>
      </c>
      <c r="G1182">
        <v>0</v>
      </c>
      <c r="H1182">
        <v>0</v>
      </c>
      <c r="J1182">
        <v>0</v>
      </c>
      <c r="K1182">
        <v>0</v>
      </c>
      <c r="L1182">
        <v>0</v>
      </c>
      <c r="N1182">
        <v>0</v>
      </c>
    </row>
    <row r="1183" spans="1:14" x14ac:dyDescent="0.25">
      <c r="A1183" t="s">
        <v>2686</v>
      </c>
      <c r="D1183" t="s">
        <v>2682</v>
      </c>
      <c r="F1183">
        <v>0</v>
      </c>
      <c r="G1183">
        <v>0</v>
      </c>
      <c r="H1183">
        <v>0</v>
      </c>
      <c r="J1183">
        <v>0</v>
      </c>
      <c r="K1183">
        <v>0</v>
      </c>
      <c r="L1183">
        <v>0</v>
      </c>
      <c r="N1183">
        <v>0</v>
      </c>
    </row>
    <row r="1184" spans="1:14" x14ac:dyDescent="0.25">
      <c r="A1184" t="s">
        <v>2686</v>
      </c>
      <c r="C1184">
        <v>51</v>
      </c>
      <c r="D1184" t="s">
        <v>2582</v>
      </c>
      <c r="F1184">
        <v>0</v>
      </c>
      <c r="G1184">
        <v>0</v>
      </c>
      <c r="H1184">
        <v>0</v>
      </c>
      <c r="J1184">
        <v>0</v>
      </c>
      <c r="K1184">
        <v>0</v>
      </c>
      <c r="L1184">
        <v>0</v>
      </c>
      <c r="N1184">
        <v>0</v>
      </c>
    </row>
    <row r="1185" spans="1:14" x14ac:dyDescent="0.25">
      <c r="A1185" t="s">
        <v>2686</v>
      </c>
      <c r="C1185">
        <v>52</v>
      </c>
      <c r="D1185" t="s">
        <v>2681</v>
      </c>
      <c r="F1185">
        <v>0</v>
      </c>
      <c r="G1185">
        <v>0</v>
      </c>
      <c r="H1185">
        <v>0</v>
      </c>
      <c r="J1185">
        <v>0</v>
      </c>
      <c r="K1185">
        <v>0</v>
      </c>
      <c r="L1185">
        <v>0</v>
      </c>
      <c r="N1185">
        <v>0</v>
      </c>
    </row>
    <row r="1186" spans="1:14" x14ac:dyDescent="0.25">
      <c r="A1186" t="s">
        <v>2686</v>
      </c>
      <c r="D1186" t="s">
        <v>2683</v>
      </c>
      <c r="F1186">
        <v>23701577</v>
      </c>
      <c r="G1186">
        <v>0</v>
      </c>
      <c r="H1186">
        <v>23701577</v>
      </c>
      <c r="J1186">
        <v>21447161</v>
      </c>
      <c r="K1186">
        <v>0</v>
      </c>
      <c r="L1186">
        <v>21447161</v>
      </c>
      <c r="N1186">
        <v>2254416</v>
      </c>
    </row>
    <row r="1187" spans="1:14" x14ac:dyDescent="0.25">
      <c r="A1187" t="s">
        <v>2686</v>
      </c>
      <c r="C1187">
        <v>53</v>
      </c>
      <c r="D1187" t="s">
        <v>2562</v>
      </c>
      <c r="F1187">
        <v>23701577</v>
      </c>
      <c r="G1187">
        <v>0</v>
      </c>
      <c r="H1187">
        <v>23701577</v>
      </c>
      <c r="J1187">
        <v>21447161</v>
      </c>
      <c r="K1187">
        <v>0</v>
      </c>
      <c r="L1187">
        <v>21447161</v>
      </c>
      <c r="N1187">
        <v>2254416</v>
      </c>
    </row>
    <row r="1188" spans="1:14" x14ac:dyDescent="0.25">
      <c r="A1188" t="s">
        <v>2686</v>
      </c>
      <c r="D1188" t="s">
        <v>2684</v>
      </c>
      <c r="F1188">
        <v>93591656</v>
      </c>
      <c r="G1188">
        <v>0</v>
      </c>
      <c r="H1188">
        <v>93591656</v>
      </c>
      <c r="J1188">
        <v>89437973</v>
      </c>
      <c r="K1188">
        <v>0</v>
      </c>
      <c r="L1188">
        <v>89437973</v>
      </c>
      <c r="N1188">
        <v>4153683</v>
      </c>
    </row>
    <row r="1189" spans="1:14" x14ac:dyDescent="0.25">
      <c r="A1189" t="s">
        <v>2686</v>
      </c>
      <c r="C1189">
        <v>54</v>
      </c>
      <c r="D1189" t="s">
        <v>2563</v>
      </c>
      <c r="F1189">
        <v>93591656</v>
      </c>
      <c r="G1189">
        <v>0</v>
      </c>
      <c r="H1189">
        <v>93591656</v>
      </c>
      <c r="J1189">
        <v>89437973</v>
      </c>
      <c r="K1189">
        <v>0</v>
      </c>
      <c r="L1189">
        <v>89437973</v>
      </c>
      <c r="N1189">
        <v>4153683</v>
      </c>
    </row>
    <row r="1190" spans="1:14" x14ac:dyDescent="0.25">
      <c r="A1190" t="s">
        <v>2686</v>
      </c>
      <c r="D1190" t="s">
        <v>1509</v>
      </c>
      <c r="F1190">
        <v>0</v>
      </c>
      <c r="G1190">
        <v>0</v>
      </c>
      <c r="H1190">
        <v>0</v>
      </c>
      <c r="I1190">
        <v>808920</v>
      </c>
      <c r="J1190">
        <v>309827891</v>
      </c>
      <c r="K1190">
        <v>-309493129</v>
      </c>
      <c r="L1190">
        <v>334762</v>
      </c>
      <c r="N1190">
        <v>-334762</v>
      </c>
    </row>
    <row r="1191" spans="1:14" x14ac:dyDescent="0.25">
      <c r="A1191" t="s">
        <v>2686</v>
      </c>
      <c r="C1191">
        <v>55</v>
      </c>
      <c r="D1191" t="s">
        <v>2555</v>
      </c>
      <c r="G1191">
        <v>0</v>
      </c>
      <c r="H1191">
        <v>0</v>
      </c>
      <c r="J1191">
        <v>309827891</v>
      </c>
      <c r="K1191">
        <v>-309493129</v>
      </c>
      <c r="L1191">
        <v>334762</v>
      </c>
      <c r="N1191">
        <v>-334762</v>
      </c>
    </row>
    <row r="1192" spans="1:14" x14ac:dyDescent="0.25">
      <c r="A1192" t="s">
        <v>2686</v>
      </c>
      <c r="B1192" t="s">
        <v>2643</v>
      </c>
      <c r="C1192" s="326" t="s">
        <v>2645</v>
      </c>
      <c r="D1192" s="326" t="s">
        <v>2646</v>
      </c>
      <c r="E1192" s="326"/>
      <c r="F1192" s="326" t="s">
        <v>2647</v>
      </c>
      <c r="G1192" s="326"/>
      <c r="H1192" s="326"/>
      <c r="I1192" s="326"/>
      <c r="J1192" s="326" t="s">
        <v>2648</v>
      </c>
      <c r="K1192" s="326"/>
      <c r="L1192" s="326"/>
      <c r="M1192" s="326"/>
      <c r="N1192" s="326" t="s">
        <v>2649</v>
      </c>
    </row>
    <row r="1193" spans="1:14" x14ac:dyDescent="0.25">
      <c r="A1193" t="s">
        <v>2686</v>
      </c>
      <c r="C1193" s="326"/>
      <c r="D1193" s="326"/>
      <c r="E1193" s="326"/>
      <c r="F1193" s="326" t="s">
        <v>2650</v>
      </c>
      <c r="G1193" s="326" t="s">
        <v>2651</v>
      </c>
      <c r="H1193" s="326" t="s">
        <v>2652</v>
      </c>
      <c r="I1193" s="326"/>
      <c r="J1193" s="326" t="s">
        <v>2650</v>
      </c>
      <c r="K1193" s="326" t="s">
        <v>2651</v>
      </c>
      <c r="L1193" s="326" t="s">
        <v>2652</v>
      </c>
      <c r="M1193" s="326"/>
      <c r="N1193" s="326"/>
    </row>
    <row r="1194" spans="1:14" x14ac:dyDescent="0.25">
      <c r="A1194" t="s">
        <v>2686</v>
      </c>
      <c r="C1194" s="326" t="s">
        <v>2653</v>
      </c>
      <c r="D1194" s="326"/>
      <c r="E1194" s="326"/>
      <c r="F1194" s="326">
        <v>0</v>
      </c>
      <c r="G1194" s="326">
        <v>0</v>
      </c>
      <c r="H1194" s="326">
        <v>0</v>
      </c>
      <c r="I1194" s="326"/>
      <c r="J1194" s="326">
        <v>0</v>
      </c>
      <c r="K1194" s="326">
        <v>0</v>
      </c>
      <c r="L1194" s="326">
        <v>0</v>
      </c>
      <c r="M1194" s="326"/>
      <c r="N1194" s="326">
        <v>0</v>
      </c>
    </row>
    <row r="1195" spans="1:14" x14ac:dyDescent="0.25">
      <c r="A1195" t="s">
        <v>2686</v>
      </c>
      <c r="C1195" s="326">
        <v>1</v>
      </c>
      <c r="D1195" s="326" t="s">
        <v>2654</v>
      </c>
      <c r="E1195" s="326"/>
      <c r="F1195" s="326">
        <v>0</v>
      </c>
      <c r="G1195" s="326">
        <v>0</v>
      </c>
      <c r="H1195" s="326">
        <v>0</v>
      </c>
      <c r="I1195" s="326"/>
      <c r="J1195" s="326">
        <v>0</v>
      </c>
      <c r="K1195" s="326">
        <v>0</v>
      </c>
      <c r="L1195" s="326">
        <v>0</v>
      </c>
      <c r="M1195" s="326"/>
      <c r="N1195" s="326">
        <v>0</v>
      </c>
    </row>
    <row r="1196" spans="1:14" x14ac:dyDescent="0.25">
      <c r="A1196" t="s">
        <v>2686</v>
      </c>
      <c r="C1196" s="326">
        <v>2</v>
      </c>
      <c r="D1196" s="326" t="s">
        <v>2655</v>
      </c>
      <c r="E1196" s="326"/>
      <c r="F1196" s="326">
        <v>0</v>
      </c>
      <c r="G1196" s="326">
        <v>0</v>
      </c>
      <c r="H1196" s="326">
        <v>0</v>
      </c>
      <c r="I1196" s="326"/>
      <c r="J1196" s="326">
        <v>0</v>
      </c>
      <c r="K1196" s="326">
        <v>0</v>
      </c>
      <c r="L1196" s="326">
        <v>0</v>
      </c>
      <c r="M1196" s="326"/>
      <c r="N1196" s="326">
        <v>0</v>
      </c>
    </row>
    <row r="1197" spans="1:14" x14ac:dyDescent="0.25">
      <c r="A1197" t="s">
        <v>2686</v>
      </c>
      <c r="C1197" s="326" t="s">
        <v>2656</v>
      </c>
      <c r="D1197" s="326"/>
      <c r="E1197" s="326"/>
      <c r="F1197" s="326">
        <v>869988609</v>
      </c>
      <c r="G1197" s="326">
        <v>0</v>
      </c>
      <c r="H1197" s="326">
        <v>869988609</v>
      </c>
      <c r="I1197" s="326"/>
      <c r="J1197" s="326">
        <v>686908563</v>
      </c>
      <c r="K1197" s="326">
        <v>64683174</v>
      </c>
      <c r="L1197" s="326">
        <v>751591737</v>
      </c>
      <c r="M1197" s="326"/>
      <c r="N1197" s="326">
        <v>118396872</v>
      </c>
    </row>
    <row r="1198" spans="1:14" x14ac:dyDescent="0.25">
      <c r="A1198" t="s">
        <v>2686</v>
      </c>
      <c r="C1198" s="326"/>
      <c r="D1198" s="326" t="s">
        <v>2657</v>
      </c>
      <c r="E1198" s="326"/>
      <c r="F1198" s="326">
        <v>111860553</v>
      </c>
      <c r="G1198" s="326">
        <v>0</v>
      </c>
      <c r="H1198" s="326">
        <v>111860553</v>
      </c>
      <c r="I1198" s="326"/>
      <c r="J1198" s="326">
        <v>0</v>
      </c>
      <c r="K1198" s="326">
        <v>111860653</v>
      </c>
      <c r="L1198" s="326">
        <v>111860653</v>
      </c>
      <c r="M1198" s="326"/>
      <c r="N1198" s="326">
        <v>-100</v>
      </c>
    </row>
    <row r="1199" spans="1:14" x14ac:dyDescent="0.25">
      <c r="A1199" t="s">
        <v>2686</v>
      </c>
      <c r="C1199" s="326">
        <v>3</v>
      </c>
      <c r="D1199" s="326" t="s">
        <v>2574</v>
      </c>
      <c r="E1199" s="326"/>
      <c r="F1199" s="326">
        <v>111860553</v>
      </c>
      <c r="G1199" s="326">
        <v>0</v>
      </c>
      <c r="H1199" s="326">
        <v>111860553</v>
      </c>
      <c r="I1199" s="326"/>
      <c r="J1199" s="326">
        <v>0</v>
      </c>
      <c r="K1199" s="326">
        <v>111860653</v>
      </c>
      <c r="L1199" s="326">
        <v>111860653</v>
      </c>
      <c r="M1199" s="326"/>
      <c r="N1199" s="326">
        <v>-100</v>
      </c>
    </row>
    <row r="1200" spans="1:14" x14ac:dyDescent="0.25">
      <c r="A1200" t="s">
        <v>2686</v>
      </c>
      <c r="C1200" s="326">
        <v>4</v>
      </c>
      <c r="D1200" s="326" t="s">
        <v>2551</v>
      </c>
      <c r="E1200" s="326"/>
      <c r="F1200" s="326">
        <v>0</v>
      </c>
      <c r="G1200" s="326">
        <v>0</v>
      </c>
      <c r="H1200" s="326">
        <v>0</v>
      </c>
      <c r="I1200" s="326"/>
      <c r="J1200" s="326">
        <v>0</v>
      </c>
      <c r="K1200" s="326">
        <v>0</v>
      </c>
      <c r="L1200" s="326">
        <v>0</v>
      </c>
      <c r="M1200" s="326"/>
      <c r="N1200" s="326">
        <v>0</v>
      </c>
    </row>
    <row r="1201" spans="1:14" x14ac:dyDescent="0.25">
      <c r="A1201" t="s">
        <v>2686</v>
      </c>
      <c r="C1201" s="326">
        <v>5</v>
      </c>
      <c r="D1201" s="326" t="s">
        <v>2565</v>
      </c>
      <c r="E1201" s="326"/>
      <c r="F1201" s="326">
        <v>0</v>
      </c>
      <c r="G1201" s="326">
        <v>0</v>
      </c>
      <c r="H1201" s="326">
        <v>0</v>
      </c>
      <c r="I1201" s="326"/>
      <c r="J1201" s="326">
        <v>0</v>
      </c>
      <c r="K1201" s="326">
        <v>0</v>
      </c>
      <c r="L1201" s="326">
        <v>0</v>
      </c>
      <c r="M1201" s="326"/>
      <c r="N1201" s="326">
        <v>0</v>
      </c>
    </row>
    <row r="1202" spans="1:14" x14ac:dyDescent="0.25">
      <c r="A1202" t="s">
        <v>2686</v>
      </c>
      <c r="C1202" s="326">
        <v>6</v>
      </c>
      <c r="D1202" s="326" t="s">
        <v>2658</v>
      </c>
      <c r="E1202" s="326"/>
      <c r="F1202" s="326">
        <v>0</v>
      </c>
      <c r="G1202" s="326">
        <v>0</v>
      </c>
      <c r="H1202" s="326">
        <v>0</v>
      </c>
      <c r="I1202" s="326"/>
      <c r="J1202" s="326">
        <v>0</v>
      </c>
      <c r="K1202" s="326">
        <v>0</v>
      </c>
      <c r="L1202" s="326">
        <v>0</v>
      </c>
      <c r="M1202" s="326"/>
      <c r="N1202" s="326">
        <v>0</v>
      </c>
    </row>
    <row r="1203" spans="1:14" x14ac:dyDescent="0.25">
      <c r="A1203" t="s">
        <v>2686</v>
      </c>
      <c r="C1203" s="326">
        <v>7</v>
      </c>
      <c r="D1203" s="326" t="s">
        <v>2576</v>
      </c>
      <c r="E1203" s="326"/>
      <c r="F1203" s="326">
        <v>0</v>
      </c>
      <c r="G1203" s="326">
        <v>0</v>
      </c>
      <c r="H1203" s="326">
        <v>0</v>
      </c>
      <c r="I1203" s="326"/>
      <c r="J1203" s="326">
        <v>0</v>
      </c>
      <c r="K1203" s="326">
        <v>0</v>
      </c>
      <c r="L1203" s="326">
        <v>0</v>
      </c>
      <c r="M1203" s="326"/>
      <c r="N1203" s="326">
        <v>0</v>
      </c>
    </row>
    <row r="1204" spans="1:14" x14ac:dyDescent="0.25">
      <c r="A1204" t="s">
        <v>2686</v>
      </c>
      <c r="C1204" s="326"/>
      <c r="D1204" s="326" t="s">
        <v>2659</v>
      </c>
      <c r="E1204" s="326"/>
      <c r="F1204" s="326">
        <v>0</v>
      </c>
      <c r="G1204" s="326">
        <v>0</v>
      </c>
      <c r="H1204" s="326">
        <v>0</v>
      </c>
      <c r="I1204" s="326"/>
      <c r="J1204" s="326">
        <v>0</v>
      </c>
      <c r="K1204" s="326">
        <v>0</v>
      </c>
      <c r="L1204" s="326">
        <v>0</v>
      </c>
      <c r="M1204" s="326"/>
      <c r="N1204" s="326">
        <v>0</v>
      </c>
    </row>
    <row r="1205" spans="1:14" x14ac:dyDescent="0.25">
      <c r="A1205" t="s">
        <v>2686</v>
      </c>
      <c r="C1205" s="326">
        <v>8</v>
      </c>
      <c r="D1205" s="326" t="s">
        <v>2660</v>
      </c>
      <c r="E1205" s="326"/>
      <c r="F1205" s="326">
        <v>0</v>
      </c>
      <c r="G1205" s="326">
        <v>0</v>
      </c>
      <c r="H1205" s="326">
        <v>0</v>
      </c>
      <c r="I1205" s="326"/>
      <c r="J1205" s="326">
        <v>0</v>
      </c>
      <c r="K1205" s="326">
        <v>0</v>
      </c>
      <c r="L1205" s="326">
        <v>0</v>
      </c>
      <c r="M1205" s="326"/>
      <c r="N1205" s="326">
        <v>0</v>
      </c>
    </row>
    <row r="1206" spans="1:14" x14ac:dyDescent="0.25">
      <c r="A1206" t="s">
        <v>2686</v>
      </c>
      <c r="C1206" s="326">
        <v>9</v>
      </c>
      <c r="D1206" s="326" t="s">
        <v>2548</v>
      </c>
      <c r="E1206" s="326"/>
      <c r="F1206" s="326">
        <v>0</v>
      </c>
      <c r="G1206" s="326">
        <v>0</v>
      </c>
      <c r="H1206" s="326">
        <v>0</v>
      </c>
      <c r="I1206" s="326"/>
      <c r="J1206" s="326">
        <v>0</v>
      </c>
      <c r="K1206" s="326">
        <v>0</v>
      </c>
      <c r="L1206" s="326">
        <v>0</v>
      </c>
      <c r="M1206" s="326"/>
      <c r="N1206" s="326">
        <v>0</v>
      </c>
    </row>
    <row r="1207" spans="1:14" x14ac:dyDescent="0.25">
      <c r="A1207" t="s">
        <v>2686</v>
      </c>
      <c r="C1207" s="326">
        <v>10</v>
      </c>
      <c r="D1207" s="326" t="s">
        <v>2550</v>
      </c>
      <c r="E1207" s="326"/>
      <c r="F1207" s="326">
        <v>0</v>
      </c>
      <c r="G1207" s="326">
        <v>0</v>
      </c>
      <c r="H1207" s="326">
        <v>0</v>
      </c>
      <c r="I1207" s="326"/>
      <c r="J1207" s="326">
        <v>0</v>
      </c>
      <c r="K1207" s="326">
        <v>0</v>
      </c>
      <c r="L1207" s="326">
        <v>0</v>
      </c>
      <c r="M1207" s="326"/>
      <c r="N1207" s="326">
        <v>0</v>
      </c>
    </row>
    <row r="1208" spans="1:14" x14ac:dyDescent="0.25">
      <c r="A1208" t="s">
        <v>2686</v>
      </c>
      <c r="C1208" s="326">
        <v>11</v>
      </c>
      <c r="D1208" s="326" t="s">
        <v>2581</v>
      </c>
      <c r="E1208" s="326"/>
      <c r="F1208" s="326">
        <v>0</v>
      </c>
      <c r="G1208" s="326">
        <v>0</v>
      </c>
      <c r="H1208" s="326">
        <v>0</v>
      </c>
      <c r="I1208" s="326"/>
      <c r="J1208" s="326">
        <v>0</v>
      </c>
      <c r="K1208" s="326">
        <v>0</v>
      </c>
      <c r="L1208" s="326">
        <v>0</v>
      </c>
      <c r="M1208" s="326"/>
      <c r="N1208" s="326">
        <v>0</v>
      </c>
    </row>
    <row r="1209" spans="1:14" x14ac:dyDescent="0.25">
      <c r="A1209" t="s">
        <v>2686</v>
      </c>
      <c r="C1209" s="326">
        <v>12</v>
      </c>
      <c r="D1209" s="326" t="s">
        <v>2569</v>
      </c>
      <c r="E1209" s="326"/>
      <c r="F1209" s="326">
        <v>0</v>
      </c>
      <c r="G1209" s="326">
        <v>0</v>
      </c>
      <c r="H1209" s="326">
        <v>0</v>
      </c>
      <c r="I1209" s="326"/>
      <c r="J1209" s="326">
        <v>0</v>
      </c>
      <c r="K1209" s="326">
        <v>0</v>
      </c>
      <c r="L1209" s="326">
        <v>0</v>
      </c>
      <c r="M1209" s="326"/>
      <c r="N1209" s="326">
        <v>0</v>
      </c>
    </row>
    <row r="1210" spans="1:14" x14ac:dyDescent="0.25">
      <c r="A1210" t="s">
        <v>2686</v>
      </c>
      <c r="C1210" s="326">
        <v>13</v>
      </c>
      <c r="D1210" s="326" t="s">
        <v>2661</v>
      </c>
      <c r="E1210" s="326"/>
      <c r="F1210" s="326">
        <v>0</v>
      </c>
      <c r="G1210" s="326">
        <v>0</v>
      </c>
      <c r="H1210" s="326">
        <v>0</v>
      </c>
      <c r="I1210" s="326"/>
      <c r="J1210" s="326">
        <v>0</v>
      </c>
      <c r="K1210" s="326">
        <v>0</v>
      </c>
      <c r="L1210" s="326">
        <v>0</v>
      </c>
      <c r="M1210" s="326"/>
      <c r="N1210" s="326">
        <v>0</v>
      </c>
    </row>
    <row r="1211" spans="1:14" x14ac:dyDescent="0.25">
      <c r="A1211" t="s">
        <v>2686</v>
      </c>
      <c r="C1211" s="326">
        <v>14</v>
      </c>
      <c r="D1211" s="326" t="s">
        <v>2662</v>
      </c>
      <c r="E1211" s="326"/>
      <c r="F1211" s="326">
        <v>0</v>
      </c>
      <c r="G1211" s="326">
        <v>0</v>
      </c>
      <c r="H1211" s="326">
        <v>0</v>
      </c>
      <c r="I1211" s="326"/>
      <c r="J1211" s="326">
        <v>0</v>
      </c>
      <c r="K1211" s="326">
        <v>0</v>
      </c>
      <c r="L1211" s="326">
        <v>0</v>
      </c>
      <c r="M1211" s="326"/>
      <c r="N1211" s="326">
        <v>0</v>
      </c>
    </row>
    <row r="1212" spans="1:14" x14ac:dyDescent="0.25">
      <c r="A1212" t="s">
        <v>2686</v>
      </c>
      <c r="C1212" s="326">
        <v>15</v>
      </c>
      <c r="D1212" s="326" t="s">
        <v>2663</v>
      </c>
      <c r="E1212" s="326"/>
      <c r="F1212" s="326">
        <v>0</v>
      </c>
      <c r="G1212" s="326">
        <v>0</v>
      </c>
      <c r="H1212" s="326">
        <v>0</v>
      </c>
      <c r="I1212" s="326"/>
      <c r="J1212" s="326">
        <v>0</v>
      </c>
      <c r="K1212" s="326">
        <v>0</v>
      </c>
      <c r="L1212" s="326">
        <v>0</v>
      </c>
      <c r="M1212" s="326"/>
      <c r="N1212" s="326">
        <v>0</v>
      </c>
    </row>
    <row r="1213" spans="1:14" x14ac:dyDescent="0.25">
      <c r="A1213" t="s">
        <v>2686</v>
      </c>
      <c r="C1213" s="326"/>
      <c r="D1213" s="326" t="s">
        <v>2664</v>
      </c>
      <c r="E1213" s="326"/>
      <c r="F1213" s="326">
        <v>44813992</v>
      </c>
      <c r="G1213" s="326">
        <v>0</v>
      </c>
      <c r="H1213" s="326">
        <v>44813992</v>
      </c>
      <c r="I1213" s="326"/>
      <c r="J1213" s="326">
        <v>0</v>
      </c>
      <c r="K1213" s="326">
        <v>0</v>
      </c>
      <c r="L1213" s="326">
        <v>0</v>
      </c>
      <c r="M1213" s="326"/>
      <c r="N1213" s="326">
        <v>44813992</v>
      </c>
    </row>
    <row r="1214" spans="1:14" x14ac:dyDescent="0.25">
      <c r="A1214" t="s">
        <v>2686</v>
      </c>
      <c r="C1214" s="326">
        <v>16</v>
      </c>
      <c r="D1214" s="326" t="s">
        <v>2581</v>
      </c>
      <c r="E1214" s="326"/>
      <c r="F1214" s="326">
        <v>0</v>
      </c>
      <c r="G1214" s="326">
        <v>0</v>
      </c>
      <c r="H1214" s="326">
        <v>0</v>
      </c>
      <c r="I1214" s="326"/>
      <c r="J1214" s="326">
        <v>0</v>
      </c>
      <c r="K1214" s="326">
        <v>0</v>
      </c>
      <c r="L1214" s="326">
        <v>0</v>
      </c>
      <c r="M1214" s="326"/>
      <c r="N1214" s="326">
        <v>0</v>
      </c>
    </row>
    <row r="1215" spans="1:14" x14ac:dyDescent="0.25">
      <c r="A1215" t="s">
        <v>2686</v>
      </c>
      <c r="C1215" s="326">
        <v>17</v>
      </c>
      <c r="D1215" s="326" t="s">
        <v>2570</v>
      </c>
      <c r="E1215" s="326"/>
      <c r="F1215" s="326">
        <v>0</v>
      </c>
      <c r="G1215" s="326">
        <v>0</v>
      </c>
      <c r="H1215" s="326">
        <v>0</v>
      </c>
      <c r="I1215" s="326"/>
      <c r="J1215" s="326">
        <v>0</v>
      </c>
      <c r="K1215" s="326">
        <v>0</v>
      </c>
      <c r="L1215" s="326">
        <v>0</v>
      </c>
      <c r="M1215" s="326"/>
      <c r="N1215" s="326">
        <v>0</v>
      </c>
    </row>
    <row r="1216" spans="1:14" x14ac:dyDescent="0.25">
      <c r="A1216" t="s">
        <v>2686</v>
      </c>
      <c r="C1216" s="326">
        <v>18</v>
      </c>
      <c r="D1216" s="326" t="s">
        <v>2665</v>
      </c>
      <c r="E1216" s="326"/>
      <c r="F1216" s="326">
        <v>0</v>
      </c>
      <c r="G1216" s="326">
        <v>0</v>
      </c>
      <c r="H1216" s="326">
        <v>0</v>
      </c>
      <c r="I1216" s="326"/>
      <c r="J1216" s="326">
        <v>0</v>
      </c>
      <c r="K1216" s="326">
        <v>0</v>
      </c>
      <c r="L1216" s="326">
        <v>0</v>
      </c>
      <c r="M1216" s="326"/>
      <c r="N1216" s="326">
        <v>0</v>
      </c>
    </row>
    <row r="1217" spans="1:14" x14ac:dyDescent="0.25">
      <c r="A1217" t="s">
        <v>2686</v>
      </c>
      <c r="C1217" s="326">
        <v>19</v>
      </c>
      <c r="D1217" s="326" t="s">
        <v>2666</v>
      </c>
      <c r="E1217" s="326"/>
      <c r="F1217" s="326">
        <v>0</v>
      </c>
      <c r="G1217" s="326">
        <v>0</v>
      </c>
      <c r="H1217" s="326">
        <v>0</v>
      </c>
      <c r="I1217" s="326"/>
      <c r="J1217" s="326">
        <v>0</v>
      </c>
      <c r="K1217" s="326">
        <v>0</v>
      </c>
      <c r="L1217" s="326">
        <v>0</v>
      </c>
      <c r="M1217" s="326"/>
      <c r="N1217" s="326">
        <v>0</v>
      </c>
    </row>
    <row r="1218" spans="1:14" x14ac:dyDescent="0.25">
      <c r="A1218" t="s">
        <v>2686</v>
      </c>
      <c r="C1218" s="326">
        <v>20</v>
      </c>
      <c r="D1218" s="326" t="s">
        <v>2667</v>
      </c>
      <c r="E1218" s="326"/>
      <c r="F1218" s="326">
        <v>0</v>
      </c>
      <c r="G1218" s="326">
        <v>0</v>
      </c>
      <c r="H1218" s="326">
        <v>0</v>
      </c>
      <c r="I1218" s="326"/>
      <c r="J1218" s="326">
        <v>0</v>
      </c>
      <c r="K1218" s="326">
        <v>0</v>
      </c>
      <c r="L1218" s="326">
        <v>0</v>
      </c>
      <c r="M1218" s="326"/>
      <c r="N1218" s="326">
        <v>0</v>
      </c>
    </row>
    <row r="1219" spans="1:14" x14ac:dyDescent="0.25">
      <c r="A1219" t="s">
        <v>2686</v>
      </c>
      <c r="C1219" s="326">
        <v>21</v>
      </c>
      <c r="D1219" s="326" t="s">
        <v>2668</v>
      </c>
      <c r="E1219" s="326"/>
      <c r="F1219" s="326">
        <v>0</v>
      </c>
      <c r="G1219" s="326">
        <v>0</v>
      </c>
      <c r="H1219" s="326">
        <v>0</v>
      </c>
      <c r="I1219" s="326"/>
      <c r="J1219" s="326">
        <v>0</v>
      </c>
      <c r="K1219" s="326">
        <v>0</v>
      </c>
      <c r="L1219" s="326">
        <v>0</v>
      </c>
      <c r="M1219" s="326"/>
      <c r="N1219" s="326">
        <v>0</v>
      </c>
    </row>
    <row r="1220" spans="1:14" x14ac:dyDescent="0.25">
      <c r="A1220" t="s">
        <v>2686</v>
      </c>
      <c r="C1220" s="326">
        <v>22</v>
      </c>
      <c r="D1220" s="326" t="s">
        <v>2669</v>
      </c>
      <c r="E1220" s="326"/>
      <c r="F1220" s="326">
        <v>0</v>
      </c>
      <c r="G1220" s="326">
        <v>0</v>
      </c>
      <c r="H1220" s="326">
        <v>0</v>
      </c>
      <c r="I1220" s="326"/>
      <c r="J1220" s="326">
        <v>0</v>
      </c>
      <c r="K1220" s="326">
        <v>0</v>
      </c>
      <c r="L1220" s="326">
        <v>0</v>
      </c>
      <c r="M1220" s="326"/>
      <c r="N1220" s="326">
        <v>0</v>
      </c>
    </row>
    <row r="1221" spans="1:14" x14ac:dyDescent="0.25">
      <c r="A1221" t="s">
        <v>2686</v>
      </c>
      <c r="C1221" s="326">
        <v>23</v>
      </c>
      <c r="D1221" s="326" t="s">
        <v>2670</v>
      </c>
      <c r="E1221" s="326"/>
      <c r="F1221" s="326">
        <v>0</v>
      </c>
      <c r="G1221" s="326">
        <v>0</v>
      </c>
      <c r="H1221" s="326">
        <v>0</v>
      </c>
      <c r="I1221" s="326"/>
      <c r="J1221" s="326">
        <v>0</v>
      </c>
      <c r="K1221" s="326">
        <v>0</v>
      </c>
      <c r="L1221" s="326">
        <v>0</v>
      </c>
      <c r="M1221" s="326"/>
      <c r="N1221" s="326">
        <v>0</v>
      </c>
    </row>
    <row r="1222" spans="1:14" x14ac:dyDescent="0.25">
      <c r="A1222" t="s">
        <v>2686</v>
      </c>
      <c r="C1222" s="326">
        <v>24</v>
      </c>
      <c r="D1222" s="326" t="s">
        <v>2556</v>
      </c>
      <c r="E1222" s="326"/>
      <c r="F1222" s="326">
        <v>0</v>
      </c>
      <c r="G1222" s="326">
        <v>0</v>
      </c>
      <c r="H1222" s="326">
        <v>0</v>
      </c>
      <c r="I1222" s="326"/>
      <c r="J1222" s="326">
        <v>0</v>
      </c>
      <c r="K1222" s="326">
        <v>0</v>
      </c>
      <c r="L1222" s="326">
        <v>0</v>
      </c>
      <c r="M1222" s="326"/>
      <c r="N1222" s="326">
        <v>0</v>
      </c>
    </row>
    <row r="1223" spans="1:14" x14ac:dyDescent="0.25">
      <c r="A1223" t="s">
        <v>2686</v>
      </c>
      <c r="C1223" s="326">
        <v>25</v>
      </c>
      <c r="D1223" s="326" t="s">
        <v>2557</v>
      </c>
      <c r="E1223" s="326"/>
      <c r="F1223" s="326">
        <v>44813992</v>
      </c>
      <c r="G1223" s="326">
        <v>0</v>
      </c>
      <c r="H1223" s="326">
        <v>44813992</v>
      </c>
      <c r="I1223" s="326"/>
      <c r="J1223" s="326">
        <v>0</v>
      </c>
      <c r="K1223" s="326">
        <v>0</v>
      </c>
      <c r="L1223" s="326">
        <v>0</v>
      </c>
      <c r="M1223" s="326"/>
      <c r="N1223" s="326">
        <v>44813992</v>
      </c>
    </row>
    <row r="1224" spans="1:14" x14ac:dyDescent="0.25">
      <c r="A1224" t="s">
        <v>2686</v>
      </c>
      <c r="C1224" s="326"/>
      <c r="D1224" s="326" t="s">
        <v>2671</v>
      </c>
      <c r="E1224" s="326"/>
      <c r="F1224" s="326">
        <v>649510522</v>
      </c>
      <c r="G1224" s="326">
        <v>0</v>
      </c>
      <c r="H1224" s="326">
        <v>649510522</v>
      </c>
      <c r="I1224" s="326"/>
      <c r="J1224" s="326">
        <v>505068243</v>
      </c>
      <c r="K1224" s="326">
        <v>0</v>
      </c>
      <c r="L1224" s="326">
        <v>505068243</v>
      </c>
      <c r="M1224" s="326"/>
      <c r="N1224" s="326">
        <v>144442279</v>
      </c>
    </row>
    <row r="1225" spans="1:14" x14ac:dyDescent="0.25">
      <c r="A1225" t="s">
        <v>2686</v>
      </c>
      <c r="C1225" s="326">
        <v>26</v>
      </c>
      <c r="D1225" s="326" t="s">
        <v>2589</v>
      </c>
      <c r="E1225" s="326"/>
      <c r="F1225" s="326">
        <v>246345701</v>
      </c>
      <c r="G1225" s="326">
        <v>0</v>
      </c>
      <c r="H1225" s="326">
        <v>246345701</v>
      </c>
      <c r="I1225" s="326"/>
      <c r="J1225" s="326">
        <v>246345701</v>
      </c>
      <c r="K1225" s="326">
        <v>0</v>
      </c>
      <c r="L1225" s="326">
        <v>246345701</v>
      </c>
      <c r="M1225" s="326"/>
      <c r="N1225" s="326">
        <v>0</v>
      </c>
    </row>
    <row r="1226" spans="1:14" x14ac:dyDescent="0.25">
      <c r="A1226" t="s">
        <v>2686</v>
      </c>
      <c r="C1226" s="326">
        <v>27</v>
      </c>
      <c r="D1226" s="326" t="s">
        <v>2580</v>
      </c>
      <c r="E1226" s="326"/>
      <c r="F1226" s="326">
        <v>53737803</v>
      </c>
      <c r="G1226" s="326">
        <v>0</v>
      </c>
      <c r="H1226" s="326">
        <v>53737803</v>
      </c>
      <c r="I1226" s="326"/>
      <c r="J1226" s="326">
        <v>53737803</v>
      </c>
      <c r="K1226" s="326">
        <v>0</v>
      </c>
      <c r="L1226" s="326">
        <v>53737803</v>
      </c>
      <c r="M1226" s="326"/>
      <c r="N1226" s="326">
        <v>0</v>
      </c>
    </row>
    <row r="1227" spans="1:14" x14ac:dyDescent="0.25">
      <c r="A1227" t="s">
        <v>2686</v>
      </c>
      <c r="C1227" s="326">
        <v>28</v>
      </c>
      <c r="D1227" s="326" t="s">
        <v>2577</v>
      </c>
      <c r="E1227" s="326"/>
      <c r="F1227" s="326">
        <v>0</v>
      </c>
      <c r="G1227" s="326">
        <v>0</v>
      </c>
      <c r="H1227" s="326">
        <v>0</v>
      </c>
      <c r="I1227" s="326"/>
      <c r="J1227" s="326">
        <v>0</v>
      </c>
      <c r="K1227" s="326">
        <v>0</v>
      </c>
      <c r="L1227" s="326">
        <v>0</v>
      </c>
      <c r="M1227" s="326"/>
      <c r="N1227" s="326">
        <v>0</v>
      </c>
    </row>
    <row r="1228" spans="1:14" x14ac:dyDescent="0.25">
      <c r="A1228" t="s">
        <v>2686</v>
      </c>
      <c r="C1228" s="326" t="s">
        <v>2672</v>
      </c>
      <c r="D1228" s="326" t="s">
        <v>2567</v>
      </c>
      <c r="E1228" s="326"/>
      <c r="F1228" s="326">
        <v>0</v>
      </c>
      <c r="G1228" s="326">
        <v>0</v>
      </c>
      <c r="H1228" s="326">
        <v>0</v>
      </c>
      <c r="I1228" s="326"/>
      <c r="J1228" s="326">
        <v>0</v>
      </c>
      <c r="K1228" s="326">
        <v>0</v>
      </c>
      <c r="L1228" s="326">
        <v>0</v>
      </c>
      <c r="M1228" s="326"/>
      <c r="N1228" s="326">
        <v>0</v>
      </c>
    </row>
    <row r="1229" spans="1:14" x14ac:dyDescent="0.25">
      <c r="A1229" t="s">
        <v>2686</v>
      </c>
      <c r="C1229" s="326" t="s">
        <v>2673</v>
      </c>
      <c r="D1229" s="326" t="s">
        <v>2568</v>
      </c>
      <c r="E1229" s="326"/>
      <c r="F1229" s="326">
        <v>323502264</v>
      </c>
      <c r="G1229" s="326">
        <v>0</v>
      </c>
      <c r="H1229" s="326">
        <v>323502264</v>
      </c>
      <c r="I1229" s="326"/>
      <c r="J1229" s="326">
        <v>161751132</v>
      </c>
      <c r="K1229" s="326">
        <v>0</v>
      </c>
      <c r="L1229" s="326">
        <v>161751132</v>
      </c>
      <c r="M1229" s="326"/>
      <c r="N1229" s="326">
        <v>161751132</v>
      </c>
    </row>
    <row r="1230" spans="1:14" x14ac:dyDescent="0.25">
      <c r="A1230" t="s">
        <v>2686</v>
      </c>
      <c r="C1230" s="326">
        <v>30</v>
      </c>
      <c r="D1230" s="326" t="s">
        <v>2579</v>
      </c>
      <c r="E1230" s="326"/>
      <c r="F1230" s="326">
        <v>24121956</v>
      </c>
      <c r="G1230" s="326">
        <v>0</v>
      </c>
      <c r="H1230" s="326">
        <v>24121956</v>
      </c>
      <c r="I1230" s="326"/>
      <c r="J1230" s="326">
        <v>24121956</v>
      </c>
      <c r="K1230" s="326">
        <v>0</v>
      </c>
      <c r="L1230" s="326">
        <v>24121956</v>
      </c>
      <c r="M1230" s="326"/>
      <c r="N1230" s="326">
        <v>0</v>
      </c>
    </row>
    <row r="1231" spans="1:14" x14ac:dyDescent="0.25">
      <c r="A1231" t="s">
        <v>2686</v>
      </c>
      <c r="C1231" s="326">
        <v>31</v>
      </c>
      <c r="D1231" s="326" t="s">
        <v>2558</v>
      </c>
      <c r="E1231" s="326"/>
      <c r="F1231" s="326">
        <v>0</v>
      </c>
      <c r="G1231" s="326">
        <v>0</v>
      </c>
      <c r="H1231" s="326">
        <v>0</v>
      </c>
      <c r="I1231" s="326"/>
      <c r="J1231" s="326">
        <v>0</v>
      </c>
      <c r="K1231" s="326">
        <v>0</v>
      </c>
      <c r="L1231" s="326">
        <v>0</v>
      </c>
      <c r="M1231" s="326"/>
      <c r="N1231" s="326">
        <v>0</v>
      </c>
    </row>
    <row r="1232" spans="1:14" x14ac:dyDescent="0.25">
      <c r="A1232" t="s">
        <v>2686</v>
      </c>
      <c r="C1232" s="326">
        <v>32</v>
      </c>
      <c r="D1232" s="326" t="s">
        <v>2578</v>
      </c>
      <c r="E1232" s="326"/>
      <c r="F1232" s="326">
        <v>1802798</v>
      </c>
      <c r="G1232" s="326">
        <v>0</v>
      </c>
      <c r="H1232" s="326">
        <v>1802798</v>
      </c>
      <c r="I1232" s="326"/>
      <c r="J1232" s="326">
        <v>1802798</v>
      </c>
      <c r="K1232" s="326">
        <v>0</v>
      </c>
      <c r="L1232" s="326">
        <v>1802798</v>
      </c>
      <c r="M1232" s="326"/>
      <c r="N1232" s="326">
        <v>0</v>
      </c>
    </row>
    <row r="1233" spans="1:14" x14ac:dyDescent="0.25">
      <c r="A1233" t="s">
        <v>2686</v>
      </c>
      <c r="C1233" s="326">
        <v>33</v>
      </c>
      <c r="D1233" s="326" t="s">
        <v>2588</v>
      </c>
      <c r="E1233" s="326"/>
      <c r="F1233" s="326">
        <v>0</v>
      </c>
      <c r="G1233" s="326">
        <v>0</v>
      </c>
      <c r="H1233" s="326">
        <v>0</v>
      </c>
      <c r="I1233" s="326"/>
      <c r="J1233" s="326">
        <v>0</v>
      </c>
      <c r="K1233" s="326">
        <v>0</v>
      </c>
      <c r="L1233" s="326">
        <v>0</v>
      </c>
      <c r="M1233" s="326"/>
      <c r="N1233" s="326">
        <v>0</v>
      </c>
    </row>
    <row r="1234" spans="1:14" x14ac:dyDescent="0.25">
      <c r="A1234" t="s">
        <v>2686</v>
      </c>
      <c r="C1234" s="326">
        <v>34</v>
      </c>
      <c r="D1234" s="326" t="s">
        <v>2674</v>
      </c>
      <c r="E1234" s="326"/>
      <c r="F1234" s="326">
        <v>0</v>
      </c>
      <c r="G1234" s="326">
        <v>0</v>
      </c>
      <c r="H1234" s="326">
        <v>0</v>
      </c>
      <c r="I1234" s="326"/>
      <c r="J1234" s="326">
        <v>0</v>
      </c>
      <c r="K1234" s="326">
        <v>0</v>
      </c>
      <c r="L1234" s="326">
        <v>0</v>
      </c>
      <c r="M1234" s="326"/>
      <c r="N1234" s="326">
        <v>0</v>
      </c>
    </row>
    <row r="1235" spans="1:14" x14ac:dyDescent="0.25">
      <c r="A1235" t="s">
        <v>2686</v>
      </c>
      <c r="C1235" s="326">
        <v>35</v>
      </c>
      <c r="D1235" s="326" t="s">
        <v>2675</v>
      </c>
      <c r="E1235" s="326"/>
      <c r="F1235" s="326">
        <v>0</v>
      </c>
      <c r="G1235" s="326">
        <v>0</v>
      </c>
      <c r="H1235" s="326">
        <v>0</v>
      </c>
      <c r="I1235" s="326"/>
      <c r="J1235" s="326">
        <v>0</v>
      </c>
      <c r="K1235" s="326">
        <v>0</v>
      </c>
      <c r="L1235" s="326">
        <v>0</v>
      </c>
      <c r="M1235" s="326"/>
      <c r="N1235" s="326">
        <v>0</v>
      </c>
    </row>
    <row r="1236" spans="1:14" x14ac:dyDescent="0.25">
      <c r="A1236" t="s">
        <v>2686</v>
      </c>
      <c r="C1236" s="326">
        <v>36</v>
      </c>
      <c r="D1236" s="326" t="s">
        <v>2676</v>
      </c>
      <c r="E1236" s="326"/>
      <c r="F1236" s="326">
        <v>0</v>
      </c>
      <c r="G1236" s="326">
        <v>0</v>
      </c>
      <c r="H1236" s="326">
        <v>0</v>
      </c>
      <c r="I1236" s="326"/>
      <c r="J1236" s="326">
        <v>0</v>
      </c>
      <c r="K1236" s="326">
        <v>0</v>
      </c>
      <c r="L1236" s="326">
        <v>0</v>
      </c>
      <c r="M1236" s="326"/>
      <c r="N1236" s="326">
        <v>0</v>
      </c>
    </row>
    <row r="1237" spans="1:14" x14ac:dyDescent="0.25">
      <c r="A1237" t="s">
        <v>2686</v>
      </c>
      <c r="C1237" s="326">
        <v>37</v>
      </c>
      <c r="D1237" s="326" t="s">
        <v>2566</v>
      </c>
      <c r="E1237" s="326"/>
      <c r="F1237" s="326">
        <v>0</v>
      </c>
      <c r="G1237" s="326">
        <v>0</v>
      </c>
      <c r="H1237" s="326">
        <v>0</v>
      </c>
      <c r="I1237" s="326"/>
      <c r="J1237" s="326">
        <v>17308853</v>
      </c>
      <c r="K1237" s="326">
        <v>0</v>
      </c>
      <c r="L1237" s="326">
        <v>17308853</v>
      </c>
      <c r="M1237" s="326"/>
      <c r="N1237" s="326">
        <v>-17308853</v>
      </c>
    </row>
    <row r="1238" spans="1:14" x14ac:dyDescent="0.25">
      <c r="A1238" t="s">
        <v>2686</v>
      </c>
      <c r="C1238" s="326">
        <v>38</v>
      </c>
      <c r="D1238" s="326" t="s">
        <v>2584</v>
      </c>
      <c r="E1238" s="326"/>
      <c r="F1238" s="326">
        <v>0</v>
      </c>
      <c r="G1238" s="326">
        <v>0</v>
      </c>
      <c r="H1238" s="326">
        <v>0</v>
      </c>
      <c r="I1238" s="326"/>
      <c r="J1238" s="326">
        <v>0</v>
      </c>
      <c r="K1238" s="326">
        <v>0</v>
      </c>
      <c r="L1238" s="326">
        <v>0</v>
      </c>
      <c r="M1238" s="326"/>
      <c r="N1238" s="326">
        <v>0</v>
      </c>
    </row>
    <row r="1239" spans="1:14" x14ac:dyDescent="0.25">
      <c r="A1239" t="s">
        <v>2686</v>
      </c>
      <c r="C1239" s="326">
        <v>39</v>
      </c>
      <c r="D1239" s="326" t="s">
        <v>2677</v>
      </c>
      <c r="E1239" s="326"/>
      <c r="F1239" s="326">
        <v>0</v>
      </c>
      <c r="G1239" s="326">
        <v>0</v>
      </c>
      <c r="H1239" s="326">
        <v>0</v>
      </c>
      <c r="I1239" s="326"/>
      <c r="J1239" s="326">
        <v>0</v>
      </c>
      <c r="K1239" s="326">
        <v>0</v>
      </c>
      <c r="L1239" s="326">
        <v>0</v>
      </c>
      <c r="M1239" s="326"/>
      <c r="N1239" s="326">
        <v>0</v>
      </c>
    </row>
    <row r="1240" spans="1:14" x14ac:dyDescent="0.25">
      <c r="A1240" t="s">
        <v>2686</v>
      </c>
      <c r="C1240" s="326"/>
      <c r="D1240" s="326" t="s">
        <v>2678</v>
      </c>
      <c r="E1240" s="326"/>
      <c r="F1240" s="326">
        <v>0</v>
      </c>
      <c r="G1240" s="326">
        <v>0</v>
      </c>
      <c r="H1240" s="326">
        <v>0</v>
      </c>
      <c r="I1240" s="326"/>
      <c r="J1240" s="326">
        <v>51278097</v>
      </c>
      <c r="K1240" s="326">
        <v>0</v>
      </c>
      <c r="L1240" s="326">
        <v>51278097</v>
      </c>
      <c r="M1240" s="326"/>
      <c r="N1240" s="326">
        <v>-51278097</v>
      </c>
    </row>
    <row r="1241" spans="1:14" x14ac:dyDescent="0.25">
      <c r="A1241" t="s">
        <v>2686</v>
      </c>
      <c r="C1241" s="326">
        <v>40</v>
      </c>
      <c r="D1241" s="326" t="s">
        <v>2587</v>
      </c>
      <c r="E1241" s="326"/>
      <c r="F1241" s="326">
        <v>0</v>
      </c>
      <c r="G1241" s="326">
        <v>0</v>
      </c>
      <c r="H1241" s="326">
        <v>0</v>
      </c>
      <c r="I1241" s="326"/>
      <c r="J1241" s="326">
        <v>32475165</v>
      </c>
      <c r="K1241" s="326">
        <v>0</v>
      </c>
      <c r="L1241" s="326">
        <v>32475165</v>
      </c>
      <c r="M1241" s="326"/>
      <c r="N1241" s="326">
        <v>-32475165</v>
      </c>
    </row>
    <row r="1242" spans="1:14" x14ac:dyDescent="0.25">
      <c r="A1242" t="s">
        <v>2686</v>
      </c>
      <c r="C1242" s="326">
        <v>41</v>
      </c>
      <c r="D1242" s="326" t="s">
        <v>2572</v>
      </c>
      <c r="E1242" s="326"/>
      <c r="F1242" s="326">
        <v>0</v>
      </c>
      <c r="G1242" s="326">
        <v>0</v>
      </c>
      <c r="H1242" s="326">
        <v>0</v>
      </c>
      <c r="I1242" s="326"/>
      <c r="J1242" s="326">
        <v>1748592</v>
      </c>
      <c r="K1242" s="326">
        <v>0</v>
      </c>
      <c r="L1242" s="326">
        <v>1748592</v>
      </c>
      <c r="M1242" s="326"/>
      <c r="N1242" s="326">
        <v>-1748592</v>
      </c>
    </row>
    <row r="1243" spans="1:14" x14ac:dyDescent="0.25">
      <c r="A1243" t="s">
        <v>2686</v>
      </c>
      <c r="C1243" s="326">
        <v>42</v>
      </c>
      <c r="D1243" s="326" t="s">
        <v>2575</v>
      </c>
      <c r="E1243" s="326"/>
      <c r="F1243" s="326">
        <v>0</v>
      </c>
      <c r="G1243" s="326">
        <v>0</v>
      </c>
      <c r="H1243" s="326">
        <v>0</v>
      </c>
      <c r="I1243" s="326"/>
      <c r="J1243" s="326">
        <v>2185742</v>
      </c>
      <c r="K1243" s="326">
        <v>0</v>
      </c>
      <c r="L1243" s="326">
        <v>2185742</v>
      </c>
      <c r="M1243" s="326"/>
      <c r="N1243" s="326">
        <v>-2185742</v>
      </c>
    </row>
    <row r="1244" spans="1:14" x14ac:dyDescent="0.25">
      <c r="A1244" t="s">
        <v>2686</v>
      </c>
      <c r="C1244" s="326">
        <v>43</v>
      </c>
      <c r="D1244" s="326" t="s">
        <v>2564</v>
      </c>
      <c r="E1244" s="326"/>
      <c r="F1244" s="326">
        <v>0</v>
      </c>
      <c r="G1244" s="326">
        <v>0</v>
      </c>
      <c r="H1244" s="326">
        <v>0</v>
      </c>
      <c r="I1244" s="326"/>
      <c r="J1244" s="326">
        <v>13118940</v>
      </c>
      <c r="K1244" s="326">
        <v>0</v>
      </c>
      <c r="L1244" s="326">
        <v>13118940</v>
      </c>
      <c r="M1244" s="326"/>
      <c r="N1244" s="326">
        <v>-13118940</v>
      </c>
    </row>
    <row r="1245" spans="1:14" x14ac:dyDescent="0.25">
      <c r="A1245" t="s">
        <v>2686</v>
      </c>
      <c r="C1245" s="326">
        <v>44</v>
      </c>
      <c r="D1245" s="326" t="s">
        <v>2571</v>
      </c>
      <c r="E1245" s="326"/>
      <c r="F1245" s="326">
        <v>0</v>
      </c>
      <c r="G1245" s="326">
        <v>0</v>
      </c>
      <c r="H1245" s="326">
        <v>0</v>
      </c>
      <c r="I1245" s="326"/>
      <c r="J1245" s="326">
        <v>1092871</v>
      </c>
      <c r="K1245" s="326">
        <v>0</v>
      </c>
      <c r="L1245" s="326">
        <v>1092871</v>
      </c>
      <c r="M1245" s="326"/>
      <c r="N1245" s="326">
        <v>-1092871</v>
      </c>
    </row>
    <row r="1246" spans="1:14" x14ac:dyDescent="0.25">
      <c r="A1246" t="s">
        <v>2686</v>
      </c>
      <c r="C1246" s="326">
        <v>45</v>
      </c>
      <c r="D1246" s="326" t="s">
        <v>2573</v>
      </c>
      <c r="E1246" s="326"/>
      <c r="F1246" s="326">
        <v>0</v>
      </c>
      <c r="G1246" s="326">
        <v>0</v>
      </c>
      <c r="H1246" s="326">
        <v>0</v>
      </c>
      <c r="I1246" s="326"/>
      <c r="J1246" s="326">
        <v>656787</v>
      </c>
      <c r="K1246" s="326">
        <v>0</v>
      </c>
      <c r="L1246" s="326">
        <v>656787</v>
      </c>
      <c r="M1246" s="326"/>
      <c r="N1246" s="326">
        <v>-656787</v>
      </c>
    </row>
    <row r="1247" spans="1:14" x14ac:dyDescent="0.25">
      <c r="A1247" t="s">
        <v>2686</v>
      </c>
      <c r="C1247" s="326">
        <v>46</v>
      </c>
      <c r="D1247" s="326" t="s">
        <v>2583</v>
      </c>
      <c r="E1247" s="326"/>
      <c r="F1247" s="326">
        <v>0</v>
      </c>
      <c r="G1247" s="326">
        <v>0</v>
      </c>
      <c r="H1247" s="326">
        <v>0</v>
      </c>
      <c r="I1247" s="326"/>
      <c r="J1247" s="326">
        <v>0</v>
      </c>
      <c r="K1247" s="326">
        <v>0</v>
      </c>
      <c r="L1247" s="326">
        <v>0</v>
      </c>
      <c r="M1247" s="326"/>
      <c r="N1247" s="326">
        <v>0</v>
      </c>
    </row>
    <row r="1248" spans="1:14" x14ac:dyDescent="0.25">
      <c r="A1248" t="s">
        <v>2686</v>
      </c>
      <c r="C1248" s="326">
        <v>47</v>
      </c>
      <c r="D1248" s="326" t="s">
        <v>2546</v>
      </c>
      <c r="E1248" s="326"/>
      <c r="F1248" s="326">
        <v>0</v>
      </c>
      <c r="G1248" s="326">
        <v>0</v>
      </c>
      <c r="H1248" s="326">
        <v>0</v>
      </c>
      <c r="I1248" s="326"/>
      <c r="J1248" s="326">
        <v>0</v>
      </c>
      <c r="K1248" s="326">
        <v>0</v>
      </c>
      <c r="L1248" s="326">
        <v>0</v>
      </c>
      <c r="M1248" s="326"/>
      <c r="N1248" s="326">
        <v>0</v>
      </c>
    </row>
    <row r="1249" spans="1:14" x14ac:dyDescent="0.25">
      <c r="A1249" t="s">
        <v>2686</v>
      </c>
      <c r="C1249" s="326"/>
      <c r="D1249" s="326" t="s">
        <v>2679</v>
      </c>
      <c r="E1249" s="326"/>
      <c r="F1249" s="326">
        <v>0</v>
      </c>
      <c r="G1249" s="326">
        <v>0</v>
      </c>
      <c r="H1249" s="326">
        <v>0</v>
      </c>
      <c r="I1249" s="326"/>
      <c r="J1249" s="326">
        <v>4551000</v>
      </c>
      <c r="K1249" s="326">
        <v>0</v>
      </c>
      <c r="L1249" s="326">
        <v>4551000</v>
      </c>
      <c r="M1249" s="326"/>
      <c r="N1249" s="326">
        <v>-4551000</v>
      </c>
    </row>
    <row r="1250" spans="1:14" x14ac:dyDescent="0.25">
      <c r="A1250" t="s">
        <v>2686</v>
      </c>
      <c r="C1250" s="326">
        <v>48</v>
      </c>
      <c r="D1250" s="326" t="s">
        <v>2585</v>
      </c>
      <c r="E1250" s="326"/>
      <c r="F1250" s="326">
        <v>0</v>
      </c>
      <c r="G1250" s="326">
        <v>0</v>
      </c>
      <c r="H1250" s="326">
        <v>0</v>
      </c>
      <c r="I1250" s="326"/>
      <c r="J1250" s="326">
        <v>4551000</v>
      </c>
      <c r="K1250" s="326">
        <v>0</v>
      </c>
      <c r="L1250" s="326">
        <v>4551000</v>
      </c>
      <c r="M1250" s="326"/>
      <c r="N1250" s="326">
        <v>-4551000</v>
      </c>
    </row>
    <row r="1251" spans="1:14" x14ac:dyDescent="0.25">
      <c r="A1251" t="s">
        <v>2686</v>
      </c>
      <c r="C1251" s="326">
        <v>49</v>
      </c>
      <c r="D1251" s="326" t="s">
        <v>2680</v>
      </c>
      <c r="E1251" s="326"/>
      <c r="F1251" s="326">
        <v>0</v>
      </c>
      <c r="G1251" s="326">
        <v>0</v>
      </c>
      <c r="H1251" s="326">
        <v>0</v>
      </c>
      <c r="I1251" s="326"/>
      <c r="J1251" s="326">
        <v>0</v>
      </c>
      <c r="K1251" s="326">
        <v>0</v>
      </c>
      <c r="L1251" s="326">
        <v>0</v>
      </c>
      <c r="M1251" s="326"/>
      <c r="N1251" s="326">
        <v>0</v>
      </c>
    </row>
    <row r="1252" spans="1:14" x14ac:dyDescent="0.25">
      <c r="A1252" t="s">
        <v>2686</v>
      </c>
      <c r="C1252" s="326">
        <v>50</v>
      </c>
      <c r="D1252" s="326" t="s">
        <v>2681</v>
      </c>
      <c r="E1252" s="326"/>
      <c r="F1252" s="326">
        <v>0</v>
      </c>
      <c r="G1252" s="326">
        <v>0</v>
      </c>
      <c r="H1252" s="326">
        <v>0</v>
      </c>
      <c r="I1252" s="326"/>
      <c r="J1252" s="326">
        <v>0</v>
      </c>
      <c r="K1252" s="326">
        <v>0</v>
      </c>
      <c r="L1252" s="326">
        <v>0</v>
      </c>
      <c r="M1252" s="326"/>
      <c r="N1252" s="326">
        <v>0</v>
      </c>
    </row>
    <row r="1253" spans="1:14" x14ac:dyDescent="0.25">
      <c r="A1253" t="s">
        <v>2686</v>
      </c>
      <c r="C1253" s="326"/>
      <c r="D1253" s="326" t="s">
        <v>2682</v>
      </c>
      <c r="E1253" s="326"/>
      <c r="F1253" s="326">
        <v>0</v>
      </c>
      <c r="G1253" s="326">
        <v>0</v>
      </c>
      <c r="H1253" s="326">
        <v>0</v>
      </c>
      <c r="I1253" s="326"/>
      <c r="J1253" s="326">
        <v>12000000</v>
      </c>
      <c r="K1253" s="326">
        <v>0</v>
      </c>
      <c r="L1253" s="326">
        <v>12000000</v>
      </c>
      <c r="M1253" s="326"/>
      <c r="N1253" s="326">
        <v>-12000000</v>
      </c>
    </row>
    <row r="1254" spans="1:14" x14ac:dyDescent="0.25">
      <c r="A1254" t="s">
        <v>2686</v>
      </c>
      <c r="C1254" s="326">
        <v>51</v>
      </c>
      <c r="D1254" s="326" t="s">
        <v>2582</v>
      </c>
      <c r="E1254" s="326"/>
      <c r="F1254" s="326">
        <v>0</v>
      </c>
      <c r="G1254" s="326">
        <v>0</v>
      </c>
      <c r="H1254" s="326">
        <v>0</v>
      </c>
      <c r="I1254" s="326"/>
      <c r="J1254" s="326">
        <v>0</v>
      </c>
      <c r="K1254" s="326">
        <v>0</v>
      </c>
      <c r="L1254" s="326">
        <v>0</v>
      </c>
      <c r="M1254" s="326"/>
      <c r="N1254" s="326">
        <v>0</v>
      </c>
    </row>
    <row r="1255" spans="1:14" x14ac:dyDescent="0.25">
      <c r="A1255" t="s">
        <v>2686</v>
      </c>
      <c r="C1255" s="326">
        <v>52</v>
      </c>
      <c r="D1255" s="326" t="s">
        <v>2681</v>
      </c>
      <c r="E1255" s="326"/>
      <c r="F1255" s="326">
        <v>0</v>
      </c>
      <c r="G1255" s="326">
        <v>0</v>
      </c>
      <c r="H1255" s="326">
        <v>0</v>
      </c>
      <c r="I1255" s="326"/>
      <c r="J1255" s="326">
        <v>12000000</v>
      </c>
      <c r="K1255" s="326">
        <v>0</v>
      </c>
      <c r="L1255" s="326">
        <v>12000000</v>
      </c>
      <c r="M1255" s="326"/>
      <c r="N1255" s="326">
        <v>-12000000</v>
      </c>
    </row>
    <row r="1256" spans="1:14" x14ac:dyDescent="0.25">
      <c r="A1256" t="s">
        <v>2686</v>
      </c>
      <c r="C1256" s="326"/>
      <c r="D1256" s="326" t="s">
        <v>2683</v>
      </c>
      <c r="E1256" s="326"/>
      <c r="F1256" s="326">
        <v>14542384</v>
      </c>
      <c r="G1256" s="326">
        <v>0</v>
      </c>
      <c r="H1256" s="326">
        <v>14542384</v>
      </c>
      <c r="I1256" s="326"/>
      <c r="J1256" s="326">
        <v>13418903</v>
      </c>
      <c r="K1256" s="326">
        <v>0</v>
      </c>
      <c r="L1256" s="326">
        <v>13418903</v>
      </c>
      <c r="M1256" s="326"/>
      <c r="N1256" s="326">
        <v>1123481</v>
      </c>
    </row>
    <row r="1257" spans="1:14" x14ac:dyDescent="0.25">
      <c r="A1257" t="s">
        <v>2686</v>
      </c>
      <c r="C1257" s="326">
        <v>53</v>
      </c>
      <c r="D1257" s="326" t="s">
        <v>2562</v>
      </c>
      <c r="E1257" s="326"/>
      <c r="F1257" s="326">
        <v>14542384</v>
      </c>
      <c r="G1257" s="326">
        <v>0</v>
      </c>
      <c r="H1257" s="326">
        <v>14542384</v>
      </c>
      <c r="I1257" s="326"/>
      <c r="J1257" s="326">
        <v>13418903</v>
      </c>
      <c r="K1257" s="326">
        <v>0</v>
      </c>
      <c r="L1257" s="326">
        <v>13418903</v>
      </c>
      <c r="M1257" s="326"/>
      <c r="N1257" s="326">
        <v>1123481</v>
      </c>
    </row>
    <row r="1258" spans="1:14" x14ac:dyDescent="0.25">
      <c r="A1258" t="s">
        <v>2686</v>
      </c>
      <c r="C1258" s="326"/>
      <c r="D1258" s="326" t="s">
        <v>2684</v>
      </c>
      <c r="E1258" s="326"/>
      <c r="F1258" s="326">
        <v>49261158</v>
      </c>
      <c r="G1258" s="326">
        <v>0</v>
      </c>
      <c r="H1258" s="326">
        <v>49261158</v>
      </c>
      <c r="I1258" s="326"/>
      <c r="J1258" s="326">
        <v>53414841</v>
      </c>
      <c r="K1258" s="326">
        <v>0</v>
      </c>
      <c r="L1258" s="326">
        <v>53414841</v>
      </c>
      <c r="M1258" s="326"/>
      <c r="N1258" s="326">
        <v>-4153683</v>
      </c>
    </row>
    <row r="1259" spans="1:14" x14ac:dyDescent="0.25">
      <c r="A1259" t="s">
        <v>2686</v>
      </c>
      <c r="C1259" s="326">
        <v>54</v>
      </c>
      <c r="D1259" s="326" t="s">
        <v>2563</v>
      </c>
      <c r="E1259" s="326"/>
      <c r="F1259" s="326">
        <v>49261158</v>
      </c>
      <c r="G1259" s="326">
        <v>0</v>
      </c>
      <c r="H1259" s="326">
        <v>49261158</v>
      </c>
      <c r="I1259" s="326"/>
      <c r="J1259" s="326">
        <v>53414841</v>
      </c>
      <c r="K1259" s="326">
        <v>0</v>
      </c>
      <c r="L1259" s="326">
        <v>53414841</v>
      </c>
      <c r="M1259" s="326"/>
      <c r="N1259" s="326">
        <v>-4153683</v>
      </c>
    </row>
    <row r="1260" spans="1:14" x14ac:dyDescent="0.25">
      <c r="A1260" t="s">
        <v>2686</v>
      </c>
      <c r="C1260" s="326"/>
      <c r="D1260" s="326" t="s">
        <v>1509</v>
      </c>
      <c r="E1260" s="326"/>
      <c r="F1260" s="326">
        <v>0</v>
      </c>
      <c r="G1260" s="326">
        <v>0</v>
      </c>
      <c r="H1260" s="326">
        <v>0</v>
      </c>
      <c r="I1260" s="326">
        <v>808920</v>
      </c>
      <c r="J1260" s="326">
        <v>47177479</v>
      </c>
      <c r="K1260" s="326">
        <v>-47177479</v>
      </c>
      <c r="L1260" s="326">
        <v>0</v>
      </c>
      <c r="M1260" s="326"/>
      <c r="N1260" s="326">
        <v>0</v>
      </c>
    </row>
    <row r="1261" spans="1:14" x14ac:dyDescent="0.25">
      <c r="A1261" t="s">
        <v>2686</v>
      </c>
      <c r="C1261" s="326">
        <v>55</v>
      </c>
      <c r="D1261" s="326" t="s">
        <v>2555</v>
      </c>
      <c r="E1261" s="326"/>
      <c r="F1261" s="326"/>
      <c r="G1261" s="326">
        <v>0</v>
      </c>
      <c r="H1261" s="326">
        <v>0</v>
      </c>
      <c r="I1261" s="326"/>
      <c r="J1261" s="326">
        <v>47177479</v>
      </c>
      <c r="K1261" s="326">
        <v>-47177479</v>
      </c>
      <c r="L1261" s="326">
        <v>0</v>
      </c>
      <c r="M1261" s="326"/>
      <c r="N1261" s="326">
        <v>0</v>
      </c>
    </row>
    <row r="1262" spans="1:14" x14ac:dyDescent="0.25">
      <c r="A1262" t="s">
        <v>2686</v>
      </c>
      <c r="B1262" t="s">
        <v>2618</v>
      </c>
      <c r="C1262" t="s">
        <v>2645</v>
      </c>
      <c r="D1262" t="s">
        <v>2646</v>
      </c>
      <c r="F1262" t="s">
        <v>2647</v>
      </c>
      <c r="J1262" t="s">
        <v>2648</v>
      </c>
      <c r="N1262" t="s">
        <v>2649</v>
      </c>
    </row>
    <row r="1263" spans="1:14" x14ac:dyDescent="0.25">
      <c r="A1263" t="s">
        <v>2686</v>
      </c>
      <c r="F1263" t="s">
        <v>2650</v>
      </c>
      <c r="G1263" t="s">
        <v>2651</v>
      </c>
      <c r="H1263" t="s">
        <v>2652</v>
      </c>
      <c r="J1263" t="s">
        <v>2650</v>
      </c>
      <c r="K1263" t="s">
        <v>2651</v>
      </c>
      <c r="L1263" t="s">
        <v>2652</v>
      </c>
    </row>
    <row r="1264" spans="1:14" x14ac:dyDescent="0.25">
      <c r="A1264" t="s">
        <v>2686</v>
      </c>
      <c r="C1264" t="s">
        <v>2653</v>
      </c>
      <c r="F1264">
        <v>0</v>
      </c>
      <c r="G1264">
        <v>0</v>
      </c>
      <c r="H1264">
        <v>0</v>
      </c>
      <c r="J1264">
        <v>0</v>
      </c>
      <c r="K1264">
        <v>0</v>
      </c>
      <c r="L1264">
        <v>0</v>
      </c>
      <c r="N1264">
        <v>0</v>
      </c>
    </row>
    <row r="1265" spans="1:14" x14ac:dyDescent="0.25">
      <c r="A1265" t="s">
        <v>2686</v>
      </c>
      <c r="C1265">
        <v>1</v>
      </c>
      <c r="D1265" t="s">
        <v>2654</v>
      </c>
      <c r="F1265">
        <v>0</v>
      </c>
      <c r="G1265">
        <v>0</v>
      </c>
      <c r="H1265">
        <v>0</v>
      </c>
      <c r="J1265">
        <v>0</v>
      </c>
      <c r="K1265">
        <v>0</v>
      </c>
      <c r="L1265">
        <v>0</v>
      </c>
      <c r="N1265">
        <v>0</v>
      </c>
    </row>
    <row r="1266" spans="1:14" x14ac:dyDescent="0.25">
      <c r="A1266" t="s">
        <v>2686</v>
      </c>
      <c r="C1266">
        <v>2</v>
      </c>
      <c r="D1266" t="s">
        <v>2655</v>
      </c>
      <c r="F1266">
        <v>0</v>
      </c>
      <c r="G1266">
        <v>0</v>
      </c>
      <c r="H1266">
        <v>0</v>
      </c>
      <c r="J1266">
        <v>0</v>
      </c>
      <c r="K1266">
        <v>0</v>
      </c>
      <c r="L1266">
        <v>0</v>
      </c>
      <c r="N1266">
        <v>0</v>
      </c>
    </row>
    <row r="1267" spans="1:14" x14ac:dyDescent="0.25">
      <c r="A1267" t="s">
        <v>2686</v>
      </c>
      <c r="C1267" t="s">
        <v>2656</v>
      </c>
      <c r="F1267">
        <v>701131282</v>
      </c>
      <c r="G1267">
        <v>-873600</v>
      </c>
      <c r="H1267">
        <v>700257682</v>
      </c>
      <c r="J1267">
        <v>700257821</v>
      </c>
      <c r="K1267">
        <v>0</v>
      </c>
      <c r="L1267">
        <v>700257821</v>
      </c>
      <c r="N1267">
        <v>-139</v>
      </c>
    </row>
    <row r="1268" spans="1:14" x14ac:dyDescent="0.25">
      <c r="A1268" t="s">
        <v>2686</v>
      </c>
      <c r="D1268" t="s">
        <v>2657</v>
      </c>
      <c r="F1268">
        <v>0</v>
      </c>
      <c r="G1268">
        <v>0</v>
      </c>
      <c r="H1268">
        <v>0</v>
      </c>
      <c r="J1268">
        <v>0</v>
      </c>
      <c r="K1268">
        <v>0</v>
      </c>
      <c r="L1268">
        <v>0</v>
      </c>
      <c r="N1268">
        <v>0</v>
      </c>
    </row>
    <row r="1269" spans="1:14" x14ac:dyDescent="0.25">
      <c r="A1269" t="s">
        <v>2686</v>
      </c>
      <c r="C1269">
        <v>3</v>
      </c>
      <c r="D1269" t="s">
        <v>2574</v>
      </c>
      <c r="F1269">
        <v>0</v>
      </c>
      <c r="G1269">
        <v>0</v>
      </c>
      <c r="H1269">
        <v>0</v>
      </c>
      <c r="J1269">
        <v>0</v>
      </c>
      <c r="K1269">
        <v>0</v>
      </c>
      <c r="L1269">
        <v>0</v>
      </c>
      <c r="N1269">
        <v>0</v>
      </c>
    </row>
    <row r="1270" spans="1:14" x14ac:dyDescent="0.25">
      <c r="A1270" t="s">
        <v>2686</v>
      </c>
      <c r="C1270">
        <v>4</v>
      </c>
      <c r="D1270" t="s">
        <v>2551</v>
      </c>
      <c r="F1270">
        <v>0</v>
      </c>
      <c r="G1270">
        <v>0</v>
      </c>
      <c r="H1270">
        <v>0</v>
      </c>
      <c r="J1270">
        <v>0</v>
      </c>
      <c r="K1270">
        <v>0</v>
      </c>
      <c r="L1270">
        <v>0</v>
      </c>
      <c r="N1270">
        <v>0</v>
      </c>
    </row>
    <row r="1271" spans="1:14" x14ac:dyDescent="0.25">
      <c r="A1271" t="s">
        <v>2686</v>
      </c>
      <c r="C1271">
        <v>5</v>
      </c>
      <c r="D1271" t="s">
        <v>2565</v>
      </c>
      <c r="F1271">
        <v>0</v>
      </c>
      <c r="G1271">
        <v>0</v>
      </c>
      <c r="H1271">
        <v>0</v>
      </c>
      <c r="J1271">
        <v>0</v>
      </c>
      <c r="K1271">
        <v>0</v>
      </c>
      <c r="L1271">
        <v>0</v>
      </c>
      <c r="N1271">
        <v>0</v>
      </c>
    </row>
    <row r="1272" spans="1:14" x14ac:dyDescent="0.25">
      <c r="A1272" t="s">
        <v>2686</v>
      </c>
      <c r="C1272">
        <v>6</v>
      </c>
      <c r="D1272" t="s">
        <v>2658</v>
      </c>
      <c r="F1272">
        <v>0</v>
      </c>
      <c r="G1272">
        <v>0</v>
      </c>
      <c r="H1272">
        <v>0</v>
      </c>
      <c r="J1272">
        <v>0</v>
      </c>
      <c r="K1272">
        <v>0</v>
      </c>
      <c r="L1272">
        <v>0</v>
      </c>
      <c r="N1272">
        <v>0</v>
      </c>
    </row>
    <row r="1273" spans="1:14" x14ac:dyDescent="0.25">
      <c r="A1273" t="s">
        <v>2686</v>
      </c>
      <c r="C1273">
        <v>7</v>
      </c>
      <c r="D1273" t="s">
        <v>2576</v>
      </c>
      <c r="F1273">
        <v>0</v>
      </c>
      <c r="G1273">
        <v>0</v>
      </c>
      <c r="H1273">
        <v>0</v>
      </c>
      <c r="J1273">
        <v>0</v>
      </c>
      <c r="K1273">
        <v>0</v>
      </c>
      <c r="L1273">
        <v>0</v>
      </c>
      <c r="N1273">
        <v>0</v>
      </c>
    </row>
    <row r="1274" spans="1:14" x14ac:dyDescent="0.25">
      <c r="A1274" t="s">
        <v>2686</v>
      </c>
      <c r="D1274" t="s">
        <v>2659</v>
      </c>
      <c r="F1274">
        <v>0</v>
      </c>
      <c r="G1274">
        <v>0</v>
      </c>
      <c r="H1274">
        <v>0</v>
      </c>
      <c r="J1274">
        <v>0</v>
      </c>
      <c r="K1274">
        <v>0</v>
      </c>
      <c r="L1274">
        <v>0</v>
      </c>
      <c r="N1274">
        <v>0</v>
      </c>
    </row>
    <row r="1275" spans="1:14" x14ac:dyDescent="0.25">
      <c r="A1275" t="s">
        <v>2686</v>
      </c>
      <c r="C1275">
        <v>8</v>
      </c>
      <c r="D1275" t="s">
        <v>2660</v>
      </c>
      <c r="F1275">
        <v>0</v>
      </c>
      <c r="G1275">
        <v>0</v>
      </c>
      <c r="H1275">
        <v>0</v>
      </c>
      <c r="J1275">
        <v>0</v>
      </c>
      <c r="K1275">
        <v>0</v>
      </c>
      <c r="L1275">
        <v>0</v>
      </c>
      <c r="N1275">
        <v>0</v>
      </c>
    </row>
    <row r="1276" spans="1:14" x14ac:dyDescent="0.25">
      <c r="A1276" t="s">
        <v>2686</v>
      </c>
      <c r="C1276">
        <v>9</v>
      </c>
      <c r="D1276" t="s">
        <v>2548</v>
      </c>
      <c r="F1276">
        <v>0</v>
      </c>
      <c r="G1276">
        <v>0</v>
      </c>
      <c r="H1276">
        <v>0</v>
      </c>
      <c r="J1276">
        <v>0</v>
      </c>
      <c r="K1276">
        <v>0</v>
      </c>
      <c r="L1276">
        <v>0</v>
      </c>
      <c r="N1276">
        <v>0</v>
      </c>
    </row>
    <row r="1277" spans="1:14" x14ac:dyDescent="0.25">
      <c r="A1277" t="s">
        <v>2686</v>
      </c>
      <c r="C1277">
        <v>10</v>
      </c>
      <c r="D1277" t="s">
        <v>2550</v>
      </c>
      <c r="F1277">
        <v>0</v>
      </c>
      <c r="G1277">
        <v>0</v>
      </c>
      <c r="H1277">
        <v>0</v>
      </c>
      <c r="J1277">
        <v>0</v>
      </c>
      <c r="K1277">
        <v>0</v>
      </c>
      <c r="L1277">
        <v>0</v>
      </c>
      <c r="N1277">
        <v>0</v>
      </c>
    </row>
    <row r="1278" spans="1:14" x14ac:dyDescent="0.25">
      <c r="A1278" t="s">
        <v>2686</v>
      </c>
      <c r="C1278">
        <v>11</v>
      </c>
      <c r="D1278" t="s">
        <v>2581</v>
      </c>
      <c r="F1278">
        <v>0</v>
      </c>
      <c r="G1278">
        <v>0</v>
      </c>
      <c r="H1278">
        <v>0</v>
      </c>
      <c r="J1278">
        <v>0</v>
      </c>
      <c r="K1278">
        <v>0</v>
      </c>
      <c r="L1278">
        <v>0</v>
      </c>
      <c r="N1278">
        <v>0</v>
      </c>
    </row>
    <row r="1279" spans="1:14" x14ac:dyDescent="0.25">
      <c r="A1279" t="s">
        <v>2686</v>
      </c>
      <c r="C1279">
        <v>12</v>
      </c>
      <c r="D1279" t="s">
        <v>2569</v>
      </c>
      <c r="F1279">
        <v>0</v>
      </c>
      <c r="G1279">
        <v>0</v>
      </c>
      <c r="H1279">
        <v>0</v>
      </c>
      <c r="J1279">
        <v>0</v>
      </c>
      <c r="K1279">
        <v>0</v>
      </c>
      <c r="L1279">
        <v>0</v>
      </c>
      <c r="N1279">
        <v>0</v>
      </c>
    </row>
    <row r="1280" spans="1:14" x14ac:dyDescent="0.25">
      <c r="A1280" t="s">
        <v>2686</v>
      </c>
      <c r="C1280">
        <v>13</v>
      </c>
      <c r="D1280" t="s">
        <v>2661</v>
      </c>
      <c r="F1280">
        <v>0</v>
      </c>
      <c r="G1280">
        <v>0</v>
      </c>
      <c r="H1280">
        <v>0</v>
      </c>
      <c r="J1280">
        <v>0</v>
      </c>
      <c r="K1280">
        <v>0</v>
      </c>
      <c r="L1280">
        <v>0</v>
      </c>
      <c r="N1280">
        <v>0</v>
      </c>
    </row>
    <row r="1281" spans="1:14" x14ac:dyDescent="0.25">
      <c r="A1281" t="s">
        <v>2686</v>
      </c>
      <c r="C1281">
        <v>14</v>
      </c>
      <c r="D1281" t="s">
        <v>2662</v>
      </c>
      <c r="F1281">
        <v>0</v>
      </c>
      <c r="G1281">
        <v>0</v>
      </c>
      <c r="H1281">
        <v>0</v>
      </c>
      <c r="J1281">
        <v>0</v>
      </c>
      <c r="K1281">
        <v>0</v>
      </c>
      <c r="L1281">
        <v>0</v>
      </c>
      <c r="N1281">
        <v>0</v>
      </c>
    </row>
    <row r="1282" spans="1:14" x14ac:dyDescent="0.25">
      <c r="A1282" t="s">
        <v>2686</v>
      </c>
      <c r="C1282">
        <v>15</v>
      </c>
      <c r="D1282" t="s">
        <v>2663</v>
      </c>
      <c r="F1282">
        <v>0</v>
      </c>
      <c r="G1282">
        <v>0</v>
      </c>
      <c r="H1282">
        <v>0</v>
      </c>
      <c r="J1282">
        <v>0</v>
      </c>
      <c r="K1282">
        <v>0</v>
      </c>
      <c r="L1282">
        <v>0</v>
      </c>
      <c r="N1282">
        <v>0</v>
      </c>
    </row>
    <row r="1283" spans="1:14" x14ac:dyDescent="0.25">
      <c r="A1283" t="s">
        <v>2686</v>
      </c>
      <c r="D1283" t="s">
        <v>2664</v>
      </c>
      <c r="F1283">
        <v>0</v>
      </c>
      <c r="G1283">
        <v>0</v>
      </c>
      <c r="H1283">
        <v>0</v>
      </c>
      <c r="J1283">
        <v>0</v>
      </c>
      <c r="K1283">
        <v>0</v>
      </c>
      <c r="L1283">
        <v>0</v>
      </c>
      <c r="N1283">
        <v>0</v>
      </c>
    </row>
    <row r="1284" spans="1:14" x14ac:dyDescent="0.25">
      <c r="A1284" t="s">
        <v>2686</v>
      </c>
      <c r="C1284">
        <v>16</v>
      </c>
      <c r="D1284" t="s">
        <v>2581</v>
      </c>
      <c r="F1284">
        <v>0</v>
      </c>
      <c r="G1284">
        <v>0</v>
      </c>
      <c r="H1284">
        <v>0</v>
      </c>
      <c r="J1284">
        <v>0</v>
      </c>
      <c r="K1284">
        <v>0</v>
      </c>
      <c r="L1284">
        <v>0</v>
      </c>
      <c r="N1284">
        <v>0</v>
      </c>
    </row>
    <row r="1285" spans="1:14" x14ac:dyDescent="0.25">
      <c r="A1285" t="s">
        <v>2686</v>
      </c>
      <c r="C1285">
        <v>17</v>
      </c>
      <c r="D1285" t="s">
        <v>2570</v>
      </c>
      <c r="F1285">
        <v>0</v>
      </c>
      <c r="G1285">
        <v>0</v>
      </c>
      <c r="H1285">
        <v>0</v>
      </c>
      <c r="J1285">
        <v>0</v>
      </c>
      <c r="K1285">
        <v>0</v>
      </c>
      <c r="L1285">
        <v>0</v>
      </c>
      <c r="N1285">
        <v>0</v>
      </c>
    </row>
    <row r="1286" spans="1:14" x14ac:dyDescent="0.25">
      <c r="A1286" t="s">
        <v>2686</v>
      </c>
      <c r="C1286">
        <v>18</v>
      </c>
      <c r="D1286" t="s">
        <v>2665</v>
      </c>
      <c r="F1286">
        <v>0</v>
      </c>
      <c r="G1286">
        <v>0</v>
      </c>
      <c r="H1286">
        <v>0</v>
      </c>
      <c r="J1286">
        <v>0</v>
      </c>
      <c r="K1286">
        <v>0</v>
      </c>
      <c r="L1286">
        <v>0</v>
      </c>
      <c r="N1286">
        <v>0</v>
      </c>
    </row>
    <row r="1287" spans="1:14" x14ac:dyDescent="0.25">
      <c r="A1287" t="s">
        <v>2686</v>
      </c>
      <c r="C1287">
        <v>19</v>
      </c>
      <c r="D1287" t="s">
        <v>2666</v>
      </c>
      <c r="F1287">
        <v>0</v>
      </c>
      <c r="G1287">
        <v>0</v>
      </c>
      <c r="H1287">
        <v>0</v>
      </c>
      <c r="J1287">
        <v>0</v>
      </c>
      <c r="K1287">
        <v>0</v>
      </c>
      <c r="L1287">
        <v>0</v>
      </c>
      <c r="N1287">
        <v>0</v>
      </c>
    </row>
    <row r="1288" spans="1:14" x14ac:dyDescent="0.25">
      <c r="A1288" t="s">
        <v>2686</v>
      </c>
      <c r="C1288">
        <v>20</v>
      </c>
      <c r="D1288" t="s">
        <v>2667</v>
      </c>
      <c r="F1288">
        <v>0</v>
      </c>
      <c r="G1288">
        <v>0</v>
      </c>
      <c r="H1288">
        <v>0</v>
      </c>
      <c r="J1288">
        <v>0</v>
      </c>
      <c r="K1288">
        <v>0</v>
      </c>
      <c r="L1288">
        <v>0</v>
      </c>
      <c r="N1288">
        <v>0</v>
      </c>
    </row>
    <row r="1289" spans="1:14" x14ac:dyDescent="0.25">
      <c r="A1289" t="s">
        <v>2686</v>
      </c>
      <c r="C1289">
        <v>21</v>
      </c>
      <c r="D1289" t="s">
        <v>2668</v>
      </c>
      <c r="F1289">
        <v>0</v>
      </c>
      <c r="G1289">
        <v>0</v>
      </c>
      <c r="H1289">
        <v>0</v>
      </c>
      <c r="J1289">
        <v>0</v>
      </c>
      <c r="K1289">
        <v>0</v>
      </c>
      <c r="L1289">
        <v>0</v>
      </c>
      <c r="N1289">
        <v>0</v>
      </c>
    </row>
    <row r="1290" spans="1:14" x14ac:dyDescent="0.25">
      <c r="A1290" t="s">
        <v>2686</v>
      </c>
      <c r="C1290">
        <v>22</v>
      </c>
      <c r="D1290" t="s">
        <v>2669</v>
      </c>
      <c r="F1290">
        <v>0</v>
      </c>
      <c r="G1290">
        <v>0</v>
      </c>
      <c r="H1290">
        <v>0</v>
      </c>
      <c r="J1290">
        <v>0</v>
      </c>
      <c r="K1290">
        <v>0</v>
      </c>
      <c r="L1290">
        <v>0</v>
      </c>
      <c r="N1290">
        <v>0</v>
      </c>
    </row>
    <row r="1291" spans="1:14" x14ac:dyDescent="0.25">
      <c r="A1291" t="s">
        <v>2686</v>
      </c>
      <c r="C1291">
        <v>23</v>
      </c>
      <c r="D1291" t="s">
        <v>2670</v>
      </c>
      <c r="F1291">
        <v>0</v>
      </c>
      <c r="G1291">
        <v>0</v>
      </c>
      <c r="H1291">
        <v>0</v>
      </c>
      <c r="J1291">
        <v>0</v>
      </c>
      <c r="K1291">
        <v>0</v>
      </c>
      <c r="L1291">
        <v>0</v>
      </c>
      <c r="N1291">
        <v>0</v>
      </c>
    </row>
    <row r="1292" spans="1:14" x14ac:dyDescent="0.25">
      <c r="A1292" t="s">
        <v>2686</v>
      </c>
      <c r="C1292">
        <v>24</v>
      </c>
      <c r="D1292" t="s">
        <v>2556</v>
      </c>
      <c r="F1292">
        <v>0</v>
      </c>
      <c r="G1292">
        <v>0</v>
      </c>
      <c r="H1292">
        <v>0</v>
      </c>
      <c r="J1292">
        <v>0</v>
      </c>
      <c r="K1292">
        <v>0</v>
      </c>
      <c r="L1292">
        <v>0</v>
      </c>
      <c r="N1292">
        <v>0</v>
      </c>
    </row>
    <row r="1293" spans="1:14" x14ac:dyDescent="0.25">
      <c r="A1293" t="s">
        <v>2686</v>
      </c>
      <c r="C1293">
        <v>25</v>
      </c>
      <c r="D1293" t="s">
        <v>2557</v>
      </c>
      <c r="F1293">
        <v>0</v>
      </c>
      <c r="G1293">
        <v>0</v>
      </c>
      <c r="H1293">
        <v>0</v>
      </c>
      <c r="J1293">
        <v>0</v>
      </c>
      <c r="K1293">
        <v>0</v>
      </c>
      <c r="L1293">
        <v>0</v>
      </c>
      <c r="N1293">
        <v>0</v>
      </c>
    </row>
    <row r="1294" spans="1:14" x14ac:dyDescent="0.25">
      <c r="A1294" t="s">
        <v>2686</v>
      </c>
      <c r="D1294" t="s">
        <v>2671</v>
      </c>
      <c r="F1294">
        <v>626633819</v>
      </c>
      <c r="G1294">
        <v>0</v>
      </c>
      <c r="H1294">
        <v>626633819</v>
      </c>
      <c r="J1294">
        <v>626633958</v>
      </c>
      <c r="K1294">
        <v>0</v>
      </c>
      <c r="L1294">
        <v>626633958</v>
      </c>
      <c r="N1294">
        <v>-139</v>
      </c>
    </row>
    <row r="1295" spans="1:14" x14ac:dyDescent="0.25">
      <c r="A1295" t="s">
        <v>2686</v>
      </c>
      <c r="C1295">
        <v>26</v>
      </c>
      <c r="D1295" t="s">
        <v>2589</v>
      </c>
      <c r="F1295">
        <v>164280045</v>
      </c>
      <c r="G1295">
        <v>0</v>
      </c>
      <c r="H1295">
        <v>164280045</v>
      </c>
      <c r="J1295">
        <v>164280184</v>
      </c>
      <c r="K1295">
        <v>0</v>
      </c>
      <c r="L1295">
        <v>164280184</v>
      </c>
      <c r="N1295">
        <v>-139</v>
      </c>
    </row>
    <row r="1296" spans="1:14" x14ac:dyDescent="0.25">
      <c r="A1296" t="s">
        <v>2686</v>
      </c>
      <c r="C1296">
        <v>27</v>
      </c>
      <c r="D1296" t="s">
        <v>2580</v>
      </c>
      <c r="F1296">
        <v>311577275</v>
      </c>
      <c r="G1296">
        <v>0</v>
      </c>
      <c r="H1296">
        <v>311577275</v>
      </c>
      <c r="J1296">
        <v>311577275</v>
      </c>
      <c r="K1296">
        <v>0</v>
      </c>
      <c r="L1296">
        <v>311577275</v>
      </c>
      <c r="N1296">
        <v>0</v>
      </c>
    </row>
    <row r="1297" spans="1:14" x14ac:dyDescent="0.25">
      <c r="A1297" t="s">
        <v>2686</v>
      </c>
      <c r="C1297">
        <v>28</v>
      </c>
      <c r="D1297" t="s">
        <v>2577</v>
      </c>
      <c r="F1297">
        <v>0</v>
      </c>
      <c r="G1297">
        <v>0</v>
      </c>
      <c r="H1297">
        <v>0</v>
      </c>
      <c r="J1297">
        <v>0</v>
      </c>
      <c r="K1297">
        <v>0</v>
      </c>
      <c r="L1297">
        <v>0</v>
      </c>
      <c r="N1297">
        <v>0</v>
      </c>
    </row>
    <row r="1298" spans="1:14" x14ac:dyDescent="0.25">
      <c r="A1298" t="s">
        <v>2686</v>
      </c>
      <c r="C1298" t="s">
        <v>2672</v>
      </c>
      <c r="D1298" t="s">
        <v>2567</v>
      </c>
      <c r="F1298">
        <v>90661093</v>
      </c>
      <c r="G1298">
        <v>0</v>
      </c>
      <c r="H1298">
        <v>90661093</v>
      </c>
      <c r="J1298">
        <v>90661093</v>
      </c>
      <c r="K1298">
        <v>0</v>
      </c>
      <c r="L1298">
        <v>90661093</v>
      </c>
      <c r="N1298">
        <v>0</v>
      </c>
    </row>
    <row r="1299" spans="1:14" x14ac:dyDescent="0.25">
      <c r="A1299" t="s">
        <v>2686</v>
      </c>
      <c r="C1299" t="s">
        <v>2673</v>
      </c>
      <c r="D1299" t="s">
        <v>2568</v>
      </c>
      <c r="F1299">
        <v>0</v>
      </c>
      <c r="G1299">
        <v>0</v>
      </c>
      <c r="H1299">
        <v>0</v>
      </c>
      <c r="J1299">
        <v>0</v>
      </c>
      <c r="K1299">
        <v>0</v>
      </c>
      <c r="L1299">
        <v>0</v>
      </c>
      <c r="N1299">
        <v>0</v>
      </c>
    </row>
    <row r="1300" spans="1:14" x14ac:dyDescent="0.25">
      <c r="A1300" t="s">
        <v>2686</v>
      </c>
      <c r="C1300">
        <v>30</v>
      </c>
      <c r="D1300" t="s">
        <v>2579</v>
      </c>
      <c r="F1300">
        <v>25127704</v>
      </c>
      <c r="G1300">
        <v>0</v>
      </c>
      <c r="H1300">
        <v>25127704</v>
      </c>
      <c r="J1300">
        <v>25127704</v>
      </c>
      <c r="K1300">
        <v>0</v>
      </c>
      <c r="L1300">
        <v>25127704</v>
      </c>
      <c r="N1300">
        <v>0</v>
      </c>
    </row>
    <row r="1301" spans="1:14" x14ac:dyDescent="0.25">
      <c r="A1301" t="s">
        <v>2686</v>
      </c>
      <c r="C1301">
        <v>31</v>
      </c>
      <c r="D1301" t="s">
        <v>2558</v>
      </c>
      <c r="F1301">
        <v>0</v>
      </c>
      <c r="G1301">
        <v>0</v>
      </c>
      <c r="H1301">
        <v>0</v>
      </c>
      <c r="J1301">
        <v>0</v>
      </c>
      <c r="K1301">
        <v>0</v>
      </c>
      <c r="L1301">
        <v>0</v>
      </c>
      <c r="N1301">
        <v>0</v>
      </c>
    </row>
    <row r="1302" spans="1:14" x14ac:dyDescent="0.25">
      <c r="A1302" t="s">
        <v>2686</v>
      </c>
      <c r="C1302">
        <v>32</v>
      </c>
      <c r="D1302" t="s">
        <v>2578</v>
      </c>
      <c r="F1302">
        <v>2454650</v>
      </c>
      <c r="G1302">
        <v>0</v>
      </c>
      <c r="H1302">
        <v>2454650</v>
      </c>
      <c r="J1302">
        <v>2454650</v>
      </c>
      <c r="K1302">
        <v>0</v>
      </c>
      <c r="L1302">
        <v>2454650</v>
      </c>
      <c r="N1302">
        <v>0</v>
      </c>
    </row>
    <row r="1303" spans="1:14" x14ac:dyDescent="0.25">
      <c r="A1303" t="s">
        <v>2686</v>
      </c>
      <c r="C1303">
        <v>33</v>
      </c>
      <c r="D1303" t="s">
        <v>2588</v>
      </c>
      <c r="F1303">
        <v>23890886</v>
      </c>
      <c r="G1303">
        <v>0</v>
      </c>
      <c r="H1303">
        <v>23890886</v>
      </c>
      <c r="J1303">
        <v>23890886</v>
      </c>
      <c r="K1303">
        <v>0</v>
      </c>
      <c r="L1303">
        <v>23890886</v>
      </c>
      <c r="N1303">
        <v>0</v>
      </c>
    </row>
    <row r="1304" spans="1:14" x14ac:dyDescent="0.25">
      <c r="A1304" t="s">
        <v>2686</v>
      </c>
      <c r="C1304">
        <v>34</v>
      </c>
      <c r="D1304" t="s">
        <v>2674</v>
      </c>
      <c r="F1304">
        <v>0</v>
      </c>
      <c r="G1304">
        <v>0</v>
      </c>
      <c r="H1304">
        <v>0</v>
      </c>
      <c r="J1304">
        <v>0</v>
      </c>
      <c r="K1304">
        <v>0</v>
      </c>
      <c r="L1304">
        <v>0</v>
      </c>
      <c r="N1304">
        <v>0</v>
      </c>
    </row>
    <row r="1305" spans="1:14" x14ac:dyDescent="0.25">
      <c r="A1305" t="s">
        <v>2686</v>
      </c>
      <c r="C1305">
        <v>35</v>
      </c>
      <c r="D1305" t="s">
        <v>2675</v>
      </c>
      <c r="F1305">
        <v>0</v>
      </c>
      <c r="G1305">
        <v>0</v>
      </c>
      <c r="H1305">
        <v>0</v>
      </c>
      <c r="J1305">
        <v>0</v>
      </c>
      <c r="K1305">
        <v>0</v>
      </c>
      <c r="L1305">
        <v>0</v>
      </c>
      <c r="N1305">
        <v>0</v>
      </c>
    </row>
    <row r="1306" spans="1:14" x14ac:dyDescent="0.25">
      <c r="A1306" t="s">
        <v>2686</v>
      </c>
      <c r="C1306">
        <v>36</v>
      </c>
      <c r="D1306" t="s">
        <v>2676</v>
      </c>
      <c r="F1306">
        <v>0</v>
      </c>
      <c r="G1306">
        <v>0</v>
      </c>
      <c r="H1306">
        <v>0</v>
      </c>
      <c r="J1306">
        <v>0</v>
      </c>
      <c r="K1306">
        <v>0</v>
      </c>
      <c r="L1306">
        <v>0</v>
      </c>
      <c r="N1306">
        <v>0</v>
      </c>
    </row>
    <row r="1307" spans="1:14" x14ac:dyDescent="0.25">
      <c r="A1307" t="s">
        <v>2686</v>
      </c>
      <c r="C1307">
        <v>37</v>
      </c>
      <c r="D1307" t="s">
        <v>2566</v>
      </c>
      <c r="F1307">
        <v>8642166</v>
      </c>
      <c r="G1307">
        <v>0</v>
      </c>
      <c r="H1307">
        <v>8642166</v>
      </c>
      <c r="J1307">
        <v>8642166</v>
      </c>
      <c r="K1307">
        <v>0</v>
      </c>
      <c r="L1307">
        <v>8642166</v>
      </c>
      <c r="N1307">
        <v>0</v>
      </c>
    </row>
    <row r="1308" spans="1:14" x14ac:dyDescent="0.25">
      <c r="A1308" t="s">
        <v>2686</v>
      </c>
      <c r="C1308">
        <v>38</v>
      </c>
      <c r="D1308" t="s">
        <v>2584</v>
      </c>
      <c r="F1308">
        <v>0</v>
      </c>
      <c r="G1308">
        <v>0</v>
      </c>
      <c r="H1308">
        <v>0</v>
      </c>
      <c r="J1308">
        <v>0</v>
      </c>
      <c r="K1308">
        <v>0</v>
      </c>
      <c r="L1308">
        <v>0</v>
      </c>
      <c r="N1308">
        <v>0</v>
      </c>
    </row>
    <row r="1309" spans="1:14" x14ac:dyDescent="0.25">
      <c r="A1309" t="s">
        <v>2686</v>
      </c>
      <c r="C1309">
        <v>39</v>
      </c>
      <c r="D1309" t="s">
        <v>2677</v>
      </c>
      <c r="F1309">
        <v>0</v>
      </c>
      <c r="G1309">
        <v>0</v>
      </c>
      <c r="H1309">
        <v>0</v>
      </c>
      <c r="J1309">
        <v>0</v>
      </c>
      <c r="K1309">
        <v>0</v>
      </c>
      <c r="L1309">
        <v>0</v>
      </c>
      <c r="N1309">
        <v>0</v>
      </c>
    </row>
    <row r="1310" spans="1:14" x14ac:dyDescent="0.25">
      <c r="A1310" t="s">
        <v>2686</v>
      </c>
      <c r="D1310" t="s">
        <v>2678</v>
      </c>
      <c r="F1310">
        <v>0</v>
      </c>
      <c r="G1310">
        <v>0</v>
      </c>
      <c r="H1310">
        <v>0</v>
      </c>
      <c r="J1310">
        <v>0</v>
      </c>
      <c r="K1310">
        <v>0</v>
      </c>
      <c r="L1310">
        <v>0</v>
      </c>
      <c r="N1310">
        <v>0</v>
      </c>
    </row>
    <row r="1311" spans="1:14" x14ac:dyDescent="0.25">
      <c r="A1311" t="s">
        <v>2686</v>
      </c>
      <c r="C1311">
        <v>40</v>
      </c>
      <c r="D1311" t="s">
        <v>2587</v>
      </c>
      <c r="F1311">
        <v>0</v>
      </c>
      <c r="G1311">
        <v>0</v>
      </c>
      <c r="H1311">
        <v>0</v>
      </c>
      <c r="J1311">
        <v>0</v>
      </c>
      <c r="K1311">
        <v>0</v>
      </c>
      <c r="L1311">
        <v>0</v>
      </c>
      <c r="N1311">
        <v>0</v>
      </c>
    </row>
    <row r="1312" spans="1:14" x14ac:dyDescent="0.25">
      <c r="A1312" t="s">
        <v>2686</v>
      </c>
      <c r="C1312">
        <v>41</v>
      </c>
      <c r="D1312" t="s">
        <v>2572</v>
      </c>
      <c r="F1312">
        <v>0</v>
      </c>
      <c r="G1312">
        <v>0</v>
      </c>
      <c r="H1312">
        <v>0</v>
      </c>
      <c r="J1312">
        <v>0</v>
      </c>
      <c r="K1312">
        <v>0</v>
      </c>
      <c r="L1312">
        <v>0</v>
      </c>
      <c r="N1312">
        <v>0</v>
      </c>
    </row>
    <row r="1313" spans="1:14" x14ac:dyDescent="0.25">
      <c r="A1313" t="s">
        <v>2686</v>
      </c>
      <c r="C1313">
        <v>42</v>
      </c>
      <c r="D1313" t="s">
        <v>2575</v>
      </c>
      <c r="F1313">
        <v>0</v>
      </c>
      <c r="G1313">
        <v>0</v>
      </c>
      <c r="H1313">
        <v>0</v>
      </c>
      <c r="J1313">
        <v>0</v>
      </c>
      <c r="K1313">
        <v>0</v>
      </c>
      <c r="L1313">
        <v>0</v>
      </c>
      <c r="N1313">
        <v>0</v>
      </c>
    </row>
    <row r="1314" spans="1:14" x14ac:dyDescent="0.25">
      <c r="A1314" t="s">
        <v>2686</v>
      </c>
      <c r="C1314">
        <v>43</v>
      </c>
      <c r="D1314" t="s">
        <v>2564</v>
      </c>
      <c r="F1314">
        <v>0</v>
      </c>
      <c r="G1314">
        <v>0</v>
      </c>
      <c r="H1314">
        <v>0</v>
      </c>
      <c r="J1314">
        <v>0</v>
      </c>
      <c r="K1314">
        <v>0</v>
      </c>
      <c r="L1314">
        <v>0</v>
      </c>
      <c r="N1314">
        <v>0</v>
      </c>
    </row>
    <row r="1315" spans="1:14" x14ac:dyDescent="0.25">
      <c r="A1315" t="s">
        <v>2686</v>
      </c>
      <c r="C1315">
        <v>44</v>
      </c>
      <c r="D1315" t="s">
        <v>2571</v>
      </c>
      <c r="F1315">
        <v>0</v>
      </c>
      <c r="G1315">
        <v>0</v>
      </c>
      <c r="H1315">
        <v>0</v>
      </c>
      <c r="J1315">
        <v>0</v>
      </c>
      <c r="K1315">
        <v>0</v>
      </c>
      <c r="L1315">
        <v>0</v>
      </c>
      <c r="N1315">
        <v>0</v>
      </c>
    </row>
    <row r="1316" spans="1:14" x14ac:dyDescent="0.25">
      <c r="A1316" t="s">
        <v>2686</v>
      </c>
      <c r="C1316">
        <v>45</v>
      </c>
      <c r="D1316" t="s">
        <v>2573</v>
      </c>
      <c r="F1316">
        <v>0</v>
      </c>
      <c r="G1316">
        <v>0</v>
      </c>
      <c r="H1316">
        <v>0</v>
      </c>
      <c r="J1316">
        <v>0</v>
      </c>
      <c r="K1316">
        <v>0</v>
      </c>
      <c r="L1316">
        <v>0</v>
      </c>
      <c r="N1316">
        <v>0</v>
      </c>
    </row>
    <row r="1317" spans="1:14" x14ac:dyDescent="0.25">
      <c r="A1317" t="s">
        <v>2686</v>
      </c>
      <c r="C1317">
        <v>46</v>
      </c>
      <c r="D1317" t="s">
        <v>2583</v>
      </c>
      <c r="F1317">
        <v>0</v>
      </c>
      <c r="G1317">
        <v>0</v>
      </c>
      <c r="H1317">
        <v>0</v>
      </c>
      <c r="J1317">
        <v>0</v>
      </c>
      <c r="K1317">
        <v>0</v>
      </c>
      <c r="L1317">
        <v>0</v>
      </c>
      <c r="N1317">
        <v>0</v>
      </c>
    </row>
    <row r="1318" spans="1:14" x14ac:dyDescent="0.25">
      <c r="A1318" t="s">
        <v>2686</v>
      </c>
      <c r="C1318">
        <v>47</v>
      </c>
      <c r="D1318" t="s">
        <v>2546</v>
      </c>
      <c r="F1318">
        <v>0</v>
      </c>
      <c r="G1318">
        <v>0</v>
      </c>
      <c r="H1318">
        <v>0</v>
      </c>
      <c r="J1318">
        <v>0</v>
      </c>
      <c r="K1318">
        <v>0</v>
      </c>
      <c r="L1318">
        <v>0</v>
      </c>
      <c r="N1318">
        <v>0</v>
      </c>
    </row>
    <row r="1319" spans="1:14" x14ac:dyDescent="0.25">
      <c r="A1319" t="s">
        <v>2686</v>
      </c>
      <c r="D1319" t="s">
        <v>2679</v>
      </c>
      <c r="F1319">
        <v>0</v>
      </c>
      <c r="G1319">
        <v>0</v>
      </c>
      <c r="H1319">
        <v>0</v>
      </c>
      <c r="J1319">
        <v>0</v>
      </c>
      <c r="K1319">
        <v>0</v>
      </c>
      <c r="L1319">
        <v>0</v>
      </c>
      <c r="N1319">
        <v>0</v>
      </c>
    </row>
    <row r="1320" spans="1:14" x14ac:dyDescent="0.25">
      <c r="A1320" t="s">
        <v>2686</v>
      </c>
      <c r="C1320">
        <v>48</v>
      </c>
      <c r="D1320" t="s">
        <v>2585</v>
      </c>
      <c r="F1320">
        <v>0</v>
      </c>
      <c r="G1320">
        <v>0</v>
      </c>
      <c r="H1320">
        <v>0</v>
      </c>
      <c r="J1320">
        <v>0</v>
      </c>
      <c r="K1320">
        <v>0</v>
      </c>
      <c r="L1320">
        <v>0</v>
      </c>
      <c r="N1320">
        <v>0</v>
      </c>
    </row>
    <row r="1321" spans="1:14" x14ac:dyDescent="0.25">
      <c r="A1321" t="s">
        <v>2686</v>
      </c>
      <c r="C1321">
        <v>49</v>
      </c>
      <c r="D1321" t="s">
        <v>2680</v>
      </c>
      <c r="F1321">
        <v>0</v>
      </c>
      <c r="G1321">
        <v>0</v>
      </c>
      <c r="H1321">
        <v>0</v>
      </c>
      <c r="J1321">
        <v>0</v>
      </c>
      <c r="K1321">
        <v>0</v>
      </c>
      <c r="L1321">
        <v>0</v>
      </c>
      <c r="N1321">
        <v>0</v>
      </c>
    </row>
    <row r="1322" spans="1:14" x14ac:dyDescent="0.25">
      <c r="A1322" t="s">
        <v>2686</v>
      </c>
      <c r="C1322">
        <v>50</v>
      </c>
      <c r="D1322" t="s">
        <v>2681</v>
      </c>
      <c r="F1322">
        <v>0</v>
      </c>
      <c r="G1322">
        <v>0</v>
      </c>
      <c r="H1322">
        <v>0</v>
      </c>
      <c r="J1322">
        <v>0</v>
      </c>
      <c r="K1322">
        <v>0</v>
      </c>
      <c r="L1322">
        <v>0</v>
      </c>
      <c r="N1322">
        <v>0</v>
      </c>
    </row>
    <row r="1323" spans="1:14" x14ac:dyDescent="0.25">
      <c r="A1323" t="s">
        <v>2686</v>
      </c>
      <c r="D1323" t="s">
        <v>2682</v>
      </c>
      <c r="F1323">
        <v>0</v>
      </c>
      <c r="G1323">
        <v>0</v>
      </c>
      <c r="H1323">
        <v>0</v>
      </c>
      <c r="J1323">
        <v>0</v>
      </c>
      <c r="K1323">
        <v>0</v>
      </c>
      <c r="L1323">
        <v>0</v>
      </c>
      <c r="N1323">
        <v>0</v>
      </c>
    </row>
    <row r="1324" spans="1:14" x14ac:dyDescent="0.25">
      <c r="A1324" t="s">
        <v>2686</v>
      </c>
      <c r="C1324">
        <v>51</v>
      </c>
      <c r="D1324" t="s">
        <v>2582</v>
      </c>
      <c r="F1324">
        <v>0</v>
      </c>
      <c r="G1324">
        <v>0</v>
      </c>
      <c r="H1324">
        <v>0</v>
      </c>
      <c r="J1324">
        <v>0</v>
      </c>
      <c r="K1324">
        <v>0</v>
      </c>
      <c r="L1324">
        <v>0</v>
      </c>
      <c r="N1324">
        <v>0</v>
      </c>
    </row>
    <row r="1325" spans="1:14" x14ac:dyDescent="0.25">
      <c r="A1325" t="s">
        <v>2686</v>
      </c>
      <c r="C1325">
        <v>52</v>
      </c>
      <c r="D1325" t="s">
        <v>2681</v>
      </c>
      <c r="F1325">
        <v>0</v>
      </c>
      <c r="G1325">
        <v>0</v>
      </c>
      <c r="H1325">
        <v>0</v>
      </c>
      <c r="J1325">
        <v>0</v>
      </c>
      <c r="K1325">
        <v>0</v>
      </c>
      <c r="L1325">
        <v>0</v>
      </c>
      <c r="N1325">
        <v>0</v>
      </c>
    </row>
    <row r="1326" spans="1:14" x14ac:dyDescent="0.25">
      <c r="A1326" t="s">
        <v>2686</v>
      </c>
      <c r="D1326" t="s">
        <v>2683</v>
      </c>
      <c r="F1326">
        <v>8040480</v>
      </c>
      <c r="G1326">
        <v>-873600</v>
      </c>
      <c r="H1326">
        <v>7166880</v>
      </c>
      <c r="J1326">
        <v>7166880</v>
      </c>
      <c r="K1326">
        <v>0</v>
      </c>
      <c r="L1326">
        <v>7166880</v>
      </c>
      <c r="N1326">
        <v>0</v>
      </c>
    </row>
    <row r="1327" spans="1:14" x14ac:dyDescent="0.25">
      <c r="A1327" t="s">
        <v>2686</v>
      </c>
      <c r="C1327">
        <v>53</v>
      </c>
      <c r="D1327" t="s">
        <v>2562</v>
      </c>
      <c r="F1327">
        <v>8040480</v>
      </c>
      <c r="G1327">
        <v>-873600</v>
      </c>
      <c r="H1327">
        <v>7166880</v>
      </c>
      <c r="J1327">
        <v>7166880</v>
      </c>
      <c r="K1327">
        <v>0</v>
      </c>
      <c r="L1327">
        <v>7166880</v>
      </c>
      <c r="N1327">
        <v>0</v>
      </c>
    </row>
    <row r="1328" spans="1:14" x14ac:dyDescent="0.25">
      <c r="A1328" t="s">
        <v>2686</v>
      </c>
      <c r="D1328" t="s">
        <v>2684</v>
      </c>
      <c r="F1328">
        <v>66456983</v>
      </c>
      <c r="G1328">
        <v>0</v>
      </c>
      <c r="H1328">
        <v>66456983</v>
      </c>
      <c r="J1328">
        <v>66456983</v>
      </c>
      <c r="K1328">
        <v>0</v>
      </c>
      <c r="L1328">
        <v>66456983</v>
      </c>
      <c r="N1328">
        <v>0</v>
      </c>
    </row>
    <row r="1329" spans="1:14" x14ac:dyDescent="0.25">
      <c r="A1329" t="s">
        <v>2686</v>
      </c>
      <c r="C1329">
        <v>54</v>
      </c>
      <c r="D1329" t="s">
        <v>2563</v>
      </c>
      <c r="F1329">
        <v>66456983</v>
      </c>
      <c r="G1329">
        <v>0</v>
      </c>
      <c r="H1329">
        <v>66456983</v>
      </c>
      <c r="J1329">
        <v>66456983</v>
      </c>
      <c r="K1329">
        <v>0</v>
      </c>
      <c r="L1329">
        <v>66456983</v>
      </c>
      <c r="N1329">
        <v>0</v>
      </c>
    </row>
    <row r="1330" spans="1:14" x14ac:dyDescent="0.25">
      <c r="A1330" t="s">
        <v>2686</v>
      </c>
      <c r="D1330" t="s">
        <v>1509</v>
      </c>
      <c r="F1330">
        <v>0</v>
      </c>
      <c r="G1330">
        <v>0</v>
      </c>
      <c r="H1330">
        <v>0</v>
      </c>
      <c r="I1330">
        <v>808920</v>
      </c>
      <c r="J1330">
        <v>0</v>
      </c>
      <c r="K1330">
        <v>0</v>
      </c>
      <c r="L1330">
        <v>0</v>
      </c>
      <c r="N1330">
        <v>0</v>
      </c>
    </row>
    <row r="1331" spans="1:14" x14ac:dyDescent="0.25">
      <c r="A1331" t="s">
        <v>2686</v>
      </c>
      <c r="C1331">
        <v>55</v>
      </c>
      <c r="D1331" t="s">
        <v>2555</v>
      </c>
      <c r="G1331">
        <v>0</v>
      </c>
      <c r="H1331">
        <v>0</v>
      </c>
      <c r="K1331">
        <v>0</v>
      </c>
      <c r="L1331">
        <v>0</v>
      </c>
      <c r="N1331">
        <v>0</v>
      </c>
    </row>
    <row r="1332" spans="1:14" x14ac:dyDescent="0.25">
      <c r="A1332" t="s">
        <v>2686</v>
      </c>
      <c r="B1332" t="s">
        <v>2619</v>
      </c>
      <c r="C1332" s="326" t="s">
        <v>2645</v>
      </c>
      <c r="D1332" s="326" t="s">
        <v>2646</v>
      </c>
      <c r="E1332" s="326"/>
      <c r="F1332" s="326" t="s">
        <v>2647</v>
      </c>
      <c r="G1332" s="326"/>
      <c r="H1332" s="326"/>
      <c r="I1332" s="326"/>
      <c r="J1332" s="326" t="s">
        <v>2648</v>
      </c>
      <c r="K1332" s="326"/>
      <c r="L1332" s="326"/>
      <c r="M1332" s="326"/>
      <c r="N1332" s="326" t="s">
        <v>2649</v>
      </c>
    </row>
    <row r="1333" spans="1:14" x14ac:dyDescent="0.25">
      <c r="A1333" t="s">
        <v>2686</v>
      </c>
      <c r="C1333" s="326"/>
      <c r="D1333" s="326"/>
      <c r="E1333" s="326"/>
      <c r="F1333" s="326" t="s">
        <v>2650</v>
      </c>
      <c r="G1333" s="326" t="s">
        <v>2651</v>
      </c>
      <c r="H1333" s="326" t="s">
        <v>2652</v>
      </c>
      <c r="I1333" s="326"/>
      <c r="J1333" s="326" t="s">
        <v>2650</v>
      </c>
      <c r="K1333" s="326" t="s">
        <v>2651</v>
      </c>
      <c r="L1333" s="326" t="s">
        <v>2652</v>
      </c>
      <c r="M1333" s="326"/>
      <c r="N1333" s="326"/>
    </row>
    <row r="1334" spans="1:14" x14ac:dyDescent="0.25">
      <c r="A1334" t="s">
        <v>2686</v>
      </c>
      <c r="C1334" s="326" t="s">
        <v>2653</v>
      </c>
      <c r="D1334" s="326"/>
      <c r="E1334" s="326"/>
      <c r="F1334" s="326">
        <v>3067407</v>
      </c>
      <c r="G1334" s="326">
        <v>0</v>
      </c>
      <c r="H1334" s="326">
        <v>3067407</v>
      </c>
      <c r="I1334" s="326"/>
      <c r="J1334" s="326">
        <v>0</v>
      </c>
      <c r="K1334" s="326">
        <v>0</v>
      </c>
      <c r="L1334" s="326">
        <v>0</v>
      </c>
      <c r="M1334" s="326"/>
      <c r="N1334" s="326">
        <v>3067407</v>
      </c>
    </row>
    <row r="1335" spans="1:14" s="332" customFormat="1" x14ac:dyDescent="0.25">
      <c r="A1335" s="332" t="s">
        <v>2686</v>
      </c>
      <c r="C1335" s="332">
        <v>1</v>
      </c>
      <c r="D1335" s="332" t="s">
        <v>2654</v>
      </c>
      <c r="F1335" s="332">
        <v>1865562</v>
      </c>
      <c r="G1335" s="332">
        <v>0</v>
      </c>
      <c r="H1335" s="332">
        <v>1865562</v>
      </c>
      <c r="J1335" s="332">
        <v>0</v>
      </c>
      <c r="K1335" s="332">
        <v>0</v>
      </c>
      <c r="L1335" s="332">
        <v>0</v>
      </c>
      <c r="N1335" s="332">
        <v>1865562</v>
      </c>
    </row>
    <row r="1336" spans="1:14" s="332" customFormat="1" x14ac:dyDescent="0.25">
      <c r="A1336" s="332" t="s">
        <v>2686</v>
      </c>
      <c r="C1336" s="332">
        <v>2</v>
      </c>
      <c r="D1336" s="332" t="s">
        <v>2655</v>
      </c>
      <c r="F1336" s="332">
        <v>1201845</v>
      </c>
      <c r="G1336" s="332">
        <v>0</v>
      </c>
      <c r="H1336" s="332">
        <v>1201845</v>
      </c>
      <c r="J1336" s="332">
        <v>0</v>
      </c>
      <c r="K1336" s="332">
        <v>0</v>
      </c>
      <c r="L1336" s="332">
        <v>0</v>
      </c>
      <c r="N1336" s="332">
        <v>1201845</v>
      </c>
    </row>
    <row r="1337" spans="1:14" x14ac:dyDescent="0.25">
      <c r="A1337" t="s">
        <v>2686</v>
      </c>
      <c r="C1337" s="326" t="s">
        <v>2656</v>
      </c>
      <c r="D1337" s="326"/>
      <c r="E1337" s="326"/>
      <c r="F1337" s="326">
        <v>707595187</v>
      </c>
      <c r="G1337" s="326">
        <v>-10176999</v>
      </c>
      <c r="H1337" s="326">
        <v>697418188</v>
      </c>
      <c r="I1337" s="326"/>
      <c r="J1337" s="326">
        <v>616684471</v>
      </c>
      <c r="K1337" s="326">
        <v>74730780</v>
      </c>
      <c r="L1337" s="326">
        <v>691415251</v>
      </c>
      <c r="M1337" s="326"/>
      <c r="N1337" s="326">
        <v>6002937</v>
      </c>
    </row>
    <row r="1338" spans="1:14" x14ac:dyDescent="0.25">
      <c r="A1338" t="s">
        <v>2686</v>
      </c>
      <c r="C1338" s="326"/>
      <c r="D1338" s="326" t="s">
        <v>2657</v>
      </c>
      <c r="E1338" s="326"/>
      <c r="F1338" s="326">
        <v>0</v>
      </c>
      <c r="G1338" s="326">
        <v>0</v>
      </c>
      <c r="H1338" s="326">
        <v>0</v>
      </c>
      <c r="I1338" s="326"/>
      <c r="J1338" s="326">
        <v>0</v>
      </c>
      <c r="K1338" s="326">
        <v>0</v>
      </c>
      <c r="L1338" s="326">
        <v>0</v>
      </c>
      <c r="M1338" s="326"/>
      <c r="N1338" s="326">
        <v>0</v>
      </c>
    </row>
    <row r="1339" spans="1:14" x14ac:dyDescent="0.25">
      <c r="A1339" t="s">
        <v>2686</v>
      </c>
      <c r="C1339" s="326">
        <v>3</v>
      </c>
      <c r="D1339" s="326" t="s">
        <v>2574</v>
      </c>
      <c r="E1339" s="326"/>
      <c r="F1339" s="326">
        <v>0</v>
      </c>
      <c r="G1339" s="326">
        <v>0</v>
      </c>
      <c r="H1339" s="326">
        <v>0</v>
      </c>
      <c r="I1339" s="326"/>
      <c r="J1339" s="326">
        <v>0</v>
      </c>
      <c r="K1339" s="326">
        <v>0</v>
      </c>
      <c r="L1339" s="326">
        <v>0</v>
      </c>
      <c r="M1339" s="326"/>
      <c r="N1339" s="326">
        <v>0</v>
      </c>
    </row>
    <row r="1340" spans="1:14" x14ac:dyDescent="0.25">
      <c r="A1340" t="s">
        <v>2686</v>
      </c>
      <c r="C1340" s="326">
        <v>4</v>
      </c>
      <c r="D1340" s="326" t="s">
        <v>2551</v>
      </c>
      <c r="E1340" s="326"/>
      <c r="F1340" s="326">
        <v>0</v>
      </c>
      <c r="G1340" s="326">
        <v>0</v>
      </c>
      <c r="H1340" s="326">
        <v>0</v>
      </c>
      <c r="I1340" s="326"/>
      <c r="J1340" s="326">
        <v>0</v>
      </c>
      <c r="K1340" s="326">
        <v>0</v>
      </c>
      <c r="L1340" s="326">
        <v>0</v>
      </c>
      <c r="M1340" s="326"/>
      <c r="N1340" s="326">
        <v>0</v>
      </c>
    </row>
    <row r="1341" spans="1:14" x14ac:dyDescent="0.25">
      <c r="A1341" t="s">
        <v>2686</v>
      </c>
      <c r="C1341" s="326">
        <v>5</v>
      </c>
      <c r="D1341" s="326" t="s">
        <v>2565</v>
      </c>
      <c r="E1341" s="326"/>
      <c r="F1341" s="326">
        <v>0</v>
      </c>
      <c r="G1341" s="326">
        <v>0</v>
      </c>
      <c r="H1341" s="326">
        <v>0</v>
      </c>
      <c r="I1341" s="326"/>
      <c r="J1341" s="326">
        <v>0</v>
      </c>
      <c r="K1341" s="326">
        <v>0</v>
      </c>
      <c r="L1341" s="326">
        <v>0</v>
      </c>
      <c r="M1341" s="326"/>
      <c r="N1341" s="326">
        <v>0</v>
      </c>
    </row>
    <row r="1342" spans="1:14" x14ac:dyDescent="0.25">
      <c r="A1342" t="s">
        <v>2686</v>
      </c>
      <c r="C1342" s="326">
        <v>6</v>
      </c>
      <c r="D1342" s="326" t="s">
        <v>2658</v>
      </c>
      <c r="E1342" s="326"/>
      <c r="F1342" s="326">
        <v>0</v>
      </c>
      <c r="G1342" s="326">
        <v>0</v>
      </c>
      <c r="H1342" s="326">
        <v>0</v>
      </c>
      <c r="I1342" s="326"/>
      <c r="J1342" s="326">
        <v>0</v>
      </c>
      <c r="K1342" s="326">
        <v>0</v>
      </c>
      <c r="L1342" s="326">
        <v>0</v>
      </c>
      <c r="M1342" s="326"/>
      <c r="N1342" s="326">
        <v>0</v>
      </c>
    </row>
    <row r="1343" spans="1:14" x14ac:dyDescent="0.25">
      <c r="A1343" t="s">
        <v>2686</v>
      </c>
      <c r="C1343" s="326">
        <v>7</v>
      </c>
      <c r="D1343" s="326" t="s">
        <v>2576</v>
      </c>
      <c r="E1343" s="326"/>
      <c r="F1343" s="326">
        <v>0</v>
      </c>
      <c r="G1343" s="326">
        <v>0</v>
      </c>
      <c r="H1343" s="326">
        <v>0</v>
      </c>
      <c r="I1343" s="326"/>
      <c r="J1343" s="326">
        <v>0</v>
      </c>
      <c r="K1343" s="326">
        <v>0</v>
      </c>
      <c r="L1343" s="326">
        <v>0</v>
      </c>
      <c r="M1343" s="326"/>
      <c r="N1343" s="326">
        <v>0</v>
      </c>
    </row>
    <row r="1344" spans="1:14" x14ac:dyDescent="0.25">
      <c r="A1344" t="s">
        <v>2686</v>
      </c>
      <c r="C1344" s="326"/>
      <c r="D1344" s="326" t="s">
        <v>2659</v>
      </c>
      <c r="E1344" s="326"/>
      <c r="F1344" s="326">
        <v>224154406</v>
      </c>
      <c r="G1344" s="326">
        <v>-20000000</v>
      </c>
      <c r="H1344" s="326">
        <v>204154406</v>
      </c>
      <c r="I1344" s="326"/>
      <c r="J1344" s="326">
        <v>198304406</v>
      </c>
      <c r="K1344" s="326">
        <v>5850000</v>
      </c>
      <c r="L1344" s="326">
        <v>204154406</v>
      </c>
      <c r="M1344" s="326"/>
      <c r="N1344" s="326">
        <v>0</v>
      </c>
    </row>
    <row r="1345" spans="1:14" x14ac:dyDescent="0.25">
      <c r="A1345" t="s">
        <v>2686</v>
      </c>
      <c r="C1345" s="326">
        <v>8</v>
      </c>
      <c r="D1345" s="326" t="s">
        <v>2660</v>
      </c>
      <c r="E1345" s="326"/>
      <c r="F1345" s="326">
        <v>0</v>
      </c>
      <c r="G1345" s="326">
        <v>0</v>
      </c>
      <c r="H1345" s="326">
        <v>0</v>
      </c>
      <c r="I1345" s="326"/>
      <c r="J1345" s="326">
        <v>0</v>
      </c>
      <c r="K1345" s="326">
        <v>0</v>
      </c>
      <c r="L1345" s="326">
        <v>0</v>
      </c>
      <c r="M1345" s="326"/>
      <c r="N1345" s="326">
        <v>0</v>
      </c>
    </row>
    <row r="1346" spans="1:14" x14ac:dyDescent="0.25">
      <c r="A1346" t="s">
        <v>2686</v>
      </c>
      <c r="C1346" s="326">
        <v>9</v>
      </c>
      <c r="D1346" s="326" t="s">
        <v>2548</v>
      </c>
      <c r="E1346" s="326"/>
      <c r="F1346" s="326">
        <v>20000000</v>
      </c>
      <c r="G1346" s="326">
        <v>-20000000</v>
      </c>
      <c r="H1346" s="326">
        <v>0</v>
      </c>
      <c r="I1346" s="326"/>
      <c r="J1346" s="326">
        <v>0</v>
      </c>
      <c r="K1346" s="326">
        <v>0</v>
      </c>
      <c r="L1346" s="326">
        <v>0</v>
      </c>
      <c r="M1346" s="326"/>
      <c r="N1346" s="326">
        <v>0</v>
      </c>
    </row>
    <row r="1347" spans="1:14" x14ac:dyDescent="0.25">
      <c r="A1347" t="s">
        <v>2686</v>
      </c>
      <c r="C1347" s="326">
        <v>10</v>
      </c>
      <c r="D1347" s="326" t="s">
        <v>2550</v>
      </c>
      <c r="E1347" s="326"/>
      <c r="F1347" s="326">
        <v>5850000</v>
      </c>
      <c r="G1347" s="326">
        <v>0</v>
      </c>
      <c r="H1347" s="326">
        <v>5850000</v>
      </c>
      <c r="I1347" s="326"/>
      <c r="J1347" s="326">
        <v>0</v>
      </c>
      <c r="K1347" s="326">
        <v>5850000</v>
      </c>
      <c r="L1347" s="326">
        <v>5850000</v>
      </c>
      <c r="M1347" s="326"/>
      <c r="N1347" s="326">
        <v>0</v>
      </c>
    </row>
    <row r="1348" spans="1:14" x14ac:dyDescent="0.25">
      <c r="A1348" t="s">
        <v>2686</v>
      </c>
      <c r="C1348" s="326">
        <v>11</v>
      </c>
      <c r="D1348" s="326" t="s">
        <v>2581</v>
      </c>
      <c r="E1348" s="326"/>
      <c r="F1348" s="326">
        <v>198304406</v>
      </c>
      <c r="G1348" s="326">
        <v>0</v>
      </c>
      <c r="H1348" s="326">
        <v>198304406</v>
      </c>
      <c r="I1348" s="326"/>
      <c r="J1348" s="326">
        <v>198304406</v>
      </c>
      <c r="K1348" s="326">
        <v>0</v>
      </c>
      <c r="L1348" s="326">
        <v>198304406</v>
      </c>
      <c r="M1348" s="326"/>
      <c r="N1348" s="326">
        <v>0</v>
      </c>
    </row>
    <row r="1349" spans="1:14" x14ac:dyDescent="0.25">
      <c r="A1349" t="s">
        <v>2686</v>
      </c>
      <c r="C1349" s="326">
        <v>12</v>
      </c>
      <c r="D1349" s="326" t="s">
        <v>2569</v>
      </c>
      <c r="E1349" s="326"/>
      <c r="F1349" s="326">
        <v>0</v>
      </c>
      <c r="G1349" s="326">
        <v>0</v>
      </c>
      <c r="H1349" s="326">
        <v>0</v>
      </c>
      <c r="I1349" s="326"/>
      <c r="J1349" s="326">
        <v>0</v>
      </c>
      <c r="K1349" s="326">
        <v>0</v>
      </c>
      <c r="L1349" s="326">
        <v>0</v>
      </c>
      <c r="M1349" s="326"/>
      <c r="N1349" s="326">
        <v>0</v>
      </c>
    </row>
    <row r="1350" spans="1:14" x14ac:dyDescent="0.25">
      <c r="A1350" t="s">
        <v>2686</v>
      </c>
      <c r="C1350" s="326">
        <v>13</v>
      </c>
      <c r="D1350" s="326" t="s">
        <v>2661</v>
      </c>
      <c r="E1350" s="326"/>
      <c r="F1350" s="326">
        <v>0</v>
      </c>
      <c r="G1350" s="326">
        <v>0</v>
      </c>
      <c r="H1350" s="326">
        <v>0</v>
      </c>
      <c r="I1350" s="326"/>
      <c r="J1350" s="326">
        <v>0</v>
      </c>
      <c r="K1350" s="326">
        <v>0</v>
      </c>
      <c r="L1350" s="326">
        <v>0</v>
      </c>
      <c r="M1350" s="326"/>
      <c r="N1350" s="326">
        <v>0</v>
      </c>
    </row>
    <row r="1351" spans="1:14" x14ac:dyDescent="0.25">
      <c r="A1351" t="s">
        <v>2686</v>
      </c>
      <c r="C1351" s="326">
        <v>14</v>
      </c>
      <c r="D1351" s="326" t="s">
        <v>2662</v>
      </c>
      <c r="E1351" s="326"/>
      <c r="F1351" s="326">
        <v>0</v>
      </c>
      <c r="G1351" s="326">
        <v>0</v>
      </c>
      <c r="H1351" s="326">
        <v>0</v>
      </c>
      <c r="I1351" s="326"/>
      <c r="J1351" s="326">
        <v>0</v>
      </c>
      <c r="K1351" s="326">
        <v>0</v>
      </c>
      <c r="L1351" s="326">
        <v>0</v>
      </c>
      <c r="M1351" s="326"/>
      <c r="N1351" s="326">
        <v>0</v>
      </c>
    </row>
    <row r="1352" spans="1:14" x14ac:dyDescent="0.25">
      <c r="A1352" t="s">
        <v>2686</v>
      </c>
      <c r="C1352" s="326">
        <v>15</v>
      </c>
      <c r="D1352" s="326" t="s">
        <v>2663</v>
      </c>
      <c r="E1352" s="326"/>
      <c r="F1352" s="326">
        <v>0</v>
      </c>
      <c r="G1352" s="326">
        <v>0</v>
      </c>
      <c r="H1352" s="326">
        <v>0</v>
      </c>
      <c r="I1352" s="326"/>
      <c r="J1352" s="326">
        <v>0</v>
      </c>
      <c r="K1352" s="326">
        <v>0</v>
      </c>
      <c r="L1352" s="326">
        <v>0</v>
      </c>
      <c r="M1352" s="326"/>
      <c r="N1352" s="326">
        <v>0</v>
      </c>
    </row>
    <row r="1353" spans="1:14" x14ac:dyDescent="0.25">
      <c r="A1353" t="s">
        <v>2686</v>
      </c>
      <c r="C1353" s="326"/>
      <c r="D1353" s="326" t="s">
        <v>2664</v>
      </c>
      <c r="E1353" s="326"/>
      <c r="F1353" s="326">
        <v>307817798</v>
      </c>
      <c r="G1353" s="326">
        <v>0</v>
      </c>
      <c r="H1353" s="326">
        <v>307817798</v>
      </c>
      <c r="I1353" s="326"/>
      <c r="J1353" s="326">
        <v>226629842</v>
      </c>
      <c r="K1353" s="326">
        <v>81188556</v>
      </c>
      <c r="L1353" s="326">
        <v>307818398</v>
      </c>
      <c r="M1353" s="326"/>
      <c r="N1353" s="326">
        <v>-600</v>
      </c>
    </row>
    <row r="1354" spans="1:14" x14ac:dyDescent="0.25">
      <c r="A1354" t="s">
        <v>2686</v>
      </c>
      <c r="C1354" s="326">
        <v>16</v>
      </c>
      <c r="D1354" s="326" t="s">
        <v>2581</v>
      </c>
      <c r="E1354" s="326"/>
      <c r="F1354" s="326">
        <v>307817798</v>
      </c>
      <c r="G1354" s="326">
        <v>0</v>
      </c>
      <c r="H1354" s="326">
        <v>307817798</v>
      </c>
      <c r="I1354" s="326"/>
      <c r="J1354" s="326">
        <v>226629842</v>
      </c>
      <c r="K1354" s="326">
        <v>81188556</v>
      </c>
      <c r="L1354" s="326">
        <v>307818398</v>
      </c>
      <c r="M1354" s="326"/>
      <c r="N1354" s="326">
        <v>-600</v>
      </c>
    </row>
    <row r="1355" spans="1:14" x14ac:dyDescent="0.25">
      <c r="A1355" t="s">
        <v>2686</v>
      </c>
      <c r="C1355" s="326">
        <v>17</v>
      </c>
      <c r="D1355" s="326" t="s">
        <v>2570</v>
      </c>
      <c r="E1355" s="326"/>
      <c r="F1355" s="326">
        <v>0</v>
      </c>
      <c r="G1355" s="326">
        <v>0</v>
      </c>
      <c r="H1355" s="326">
        <v>0</v>
      </c>
      <c r="I1355" s="326"/>
      <c r="J1355" s="326">
        <v>0</v>
      </c>
      <c r="K1355" s="326">
        <v>0</v>
      </c>
      <c r="L1355" s="326">
        <v>0</v>
      </c>
      <c r="M1355" s="326"/>
      <c r="N1355" s="326">
        <v>0</v>
      </c>
    </row>
    <row r="1356" spans="1:14" x14ac:dyDescent="0.25">
      <c r="A1356" t="s">
        <v>2686</v>
      </c>
      <c r="C1356" s="326">
        <v>18</v>
      </c>
      <c r="D1356" s="326" t="s">
        <v>2665</v>
      </c>
      <c r="E1356" s="326"/>
      <c r="F1356" s="326">
        <v>0</v>
      </c>
      <c r="G1356" s="326">
        <v>0</v>
      </c>
      <c r="H1356" s="326">
        <v>0</v>
      </c>
      <c r="I1356" s="326"/>
      <c r="J1356" s="326">
        <v>0</v>
      </c>
      <c r="K1356" s="326">
        <v>0</v>
      </c>
      <c r="L1356" s="326">
        <v>0</v>
      </c>
      <c r="M1356" s="326"/>
      <c r="N1356" s="326">
        <v>0</v>
      </c>
    </row>
    <row r="1357" spans="1:14" x14ac:dyDescent="0.25">
      <c r="A1357" t="s">
        <v>2686</v>
      </c>
      <c r="C1357" s="326">
        <v>19</v>
      </c>
      <c r="D1357" s="326" t="s">
        <v>2666</v>
      </c>
      <c r="E1357" s="326"/>
      <c r="F1357" s="326">
        <v>0</v>
      </c>
      <c r="G1357" s="326">
        <v>0</v>
      </c>
      <c r="H1357" s="326">
        <v>0</v>
      </c>
      <c r="I1357" s="326"/>
      <c r="J1357" s="326">
        <v>0</v>
      </c>
      <c r="K1357" s="326">
        <v>0</v>
      </c>
      <c r="L1357" s="326">
        <v>0</v>
      </c>
      <c r="M1357" s="326"/>
      <c r="N1357" s="326">
        <v>0</v>
      </c>
    </row>
    <row r="1358" spans="1:14" x14ac:dyDescent="0.25">
      <c r="A1358" t="s">
        <v>2686</v>
      </c>
      <c r="C1358" s="326">
        <v>20</v>
      </c>
      <c r="D1358" s="326" t="s">
        <v>2667</v>
      </c>
      <c r="E1358" s="326"/>
      <c r="F1358" s="326">
        <v>0</v>
      </c>
      <c r="G1358" s="326">
        <v>0</v>
      </c>
      <c r="H1358" s="326">
        <v>0</v>
      </c>
      <c r="I1358" s="326"/>
      <c r="J1358" s="326">
        <v>0</v>
      </c>
      <c r="K1358" s="326">
        <v>0</v>
      </c>
      <c r="L1358" s="326">
        <v>0</v>
      </c>
      <c r="M1358" s="326"/>
      <c r="N1358" s="326">
        <v>0</v>
      </c>
    </row>
    <row r="1359" spans="1:14" x14ac:dyDescent="0.25">
      <c r="A1359" t="s">
        <v>2686</v>
      </c>
      <c r="C1359" s="326">
        <v>21</v>
      </c>
      <c r="D1359" s="326" t="s">
        <v>2668</v>
      </c>
      <c r="E1359" s="326"/>
      <c r="F1359" s="326">
        <v>0</v>
      </c>
      <c r="G1359" s="326">
        <v>0</v>
      </c>
      <c r="H1359" s="326">
        <v>0</v>
      </c>
      <c r="I1359" s="326"/>
      <c r="J1359" s="326">
        <v>0</v>
      </c>
      <c r="K1359" s="326">
        <v>0</v>
      </c>
      <c r="L1359" s="326">
        <v>0</v>
      </c>
      <c r="M1359" s="326"/>
      <c r="N1359" s="326">
        <v>0</v>
      </c>
    </row>
    <row r="1360" spans="1:14" x14ac:dyDescent="0.25">
      <c r="A1360" t="s">
        <v>2686</v>
      </c>
      <c r="C1360" s="326">
        <v>22</v>
      </c>
      <c r="D1360" s="326" t="s">
        <v>2669</v>
      </c>
      <c r="E1360" s="326"/>
      <c r="F1360" s="326">
        <v>0</v>
      </c>
      <c r="G1360" s="326">
        <v>0</v>
      </c>
      <c r="H1360" s="326">
        <v>0</v>
      </c>
      <c r="I1360" s="326"/>
      <c r="J1360" s="326">
        <v>0</v>
      </c>
      <c r="K1360" s="326">
        <v>0</v>
      </c>
      <c r="L1360" s="326">
        <v>0</v>
      </c>
      <c r="M1360" s="326"/>
      <c r="N1360" s="326">
        <v>0</v>
      </c>
    </row>
    <row r="1361" spans="1:14" x14ac:dyDescent="0.25">
      <c r="A1361" t="s">
        <v>2686</v>
      </c>
      <c r="C1361" s="326">
        <v>23</v>
      </c>
      <c r="D1361" s="326" t="s">
        <v>2670</v>
      </c>
      <c r="E1361" s="326"/>
      <c r="F1361" s="326">
        <v>0</v>
      </c>
      <c r="G1361" s="326">
        <v>0</v>
      </c>
      <c r="H1361" s="326">
        <v>0</v>
      </c>
      <c r="I1361" s="326"/>
      <c r="J1361" s="326">
        <v>0</v>
      </c>
      <c r="K1361" s="326">
        <v>0</v>
      </c>
      <c r="L1361" s="326">
        <v>0</v>
      </c>
      <c r="M1361" s="326"/>
      <c r="N1361" s="326">
        <v>0</v>
      </c>
    </row>
    <row r="1362" spans="1:14" x14ac:dyDescent="0.25">
      <c r="A1362" t="s">
        <v>2686</v>
      </c>
      <c r="C1362" s="326">
        <v>24</v>
      </c>
      <c r="D1362" s="326" t="s">
        <v>2556</v>
      </c>
      <c r="E1362" s="326"/>
      <c r="F1362" s="326">
        <v>0</v>
      </c>
      <c r="G1362" s="326">
        <v>0</v>
      </c>
      <c r="H1362" s="326">
        <v>0</v>
      </c>
      <c r="I1362" s="326"/>
      <c r="J1362" s="326">
        <v>0</v>
      </c>
      <c r="K1362" s="326">
        <v>0</v>
      </c>
      <c r="L1362" s="326">
        <v>0</v>
      </c>
      <c r="M1362" s="326"/>
      <c r="N1362" s="326">
        <v>0</v>
      </c>
    </row>
    <row r="1363" spans="1:14" x14ac:dyDescent="0.25">
      <c r="A1363" t="s">
        <v>2686</v>
      </c>
      <c r="C1363" s="326">
        <v>25</v>
      </c>
      <c r="D1363" s="326" t="s">
        <v>2557</v>
      </c>
      <c r="E1363" s="326"/>
      <c r="F1363" s="326">
        <v>0</v>
      </c>
      <c r="G1363" s="326">
        <v>0</v>
      </c>
      <c r="H1363" s="326">
        <v>0</v>
      </c>
      <c r="I1363" s="326"/>
      <c r="J1363" s="326">
        <v>0</v>
      </c>
      <c r="K1363" s="326">
        <v>0</v>
      </c>
      <c r="L1363" s="326">
        <v>0</v>
      </c>
      <c r="M1363" s="326"/>
      <c r="N1363" s="326">
        <v>0</v>
      </c>
    </row>
    <row r="1364" spans="1:14" x14ac:dyDescent="0.25">
      <c r="A1364" t="s">
        <v>2686</v>
      </c>
      <c r="C1364" s="326"/>
      <c r="D1364" s="326" t="s">
        <v>2671</v>
      </c>
      <c r="E1364" s="326"/>
      <c r="F1364" s="326">
        <v>118814645</v>
      </c>
      <c r="G1364" s="326">
        <v>9823001</v>
      </c>
      <c r="H1364" s="326">
        <v>128637646</v>
      </c>
      <c r="I1364" s="326"/>
      <c r="J1364" s="326">
        <v>140945422</v>
      </c>
      <c r="K1364" s="326">
        <v>-12307776</v>
      </c>
      <c r="L1364" s="326">
        <v>128637646</v>
      </c>
      <c r="M1364" s="326"/>
      <c r="N1364" s="326">
        <v>0</v>
      </c>
    </row>
    <row r="1365" spans="1:14" x14ac:dyDescent="0.25">
      <c r="A1365" t="s">
        <v>2686</v>
      </c>
      <c r="C1365" s="326">
        <v>26</v>
      </c>
      <c r="D1365" s="326" t="s">
        <v>2589</v>
      </c>
      <c r="E1365" s="326"/>
      <c r="F1365" s="326">
        <v>0</v>
      </c>
      <c r="G1365" s="326">
        <v>0</v>
      </c>
      <c r="H1365" s="326">
        <v>0</v>
      </c>
      <c r="I1365" s="326"/>
      <c r="J1365" s="326">
        <v>0</v>
      </c>
      <c r="K1365" s="326">
        <v>0</v>
      </c>
      <c r="L1365" s="326">
        <v>0</v>
      </c>
      <c r="M1365" s="326"/>
      <c r="N1365" s="326">
        <v>0</v>
      </c>
    </row>
    <row r="1366" spans="1:14" x14ac:dyDescent="0.25">
      <c r="A1366" t="s">
        <v>2686</v>
      </c>
      <c r="C1366" s="326">
        <v>27</v>
      </c>
      <c r="D1366" s="326" t="s">
        <v>2580</v>
      </c>
      <c r="E1366" s="326"/>
      <c r="F1366" s="326">
        <v>118814645</v>
      </c>
      <c r="G1366" s="326">
        <v>-2918216</v>
      </c>
      <c r="H1366" s="326">
        <v>115896429</v>
      </c>
      <c r="I1366" s="326"/>
      <c r="J1366" s="326">
        <v>115896429</v>
      </c>
      <c r="K1366" s="326">
        <v>0</v>
      </c>
      <c r="L1366" s="326">
        <v>115896429</v>
      </c>
      <c r="M1366" s="326"/>
      <c r="N1366" s="326">
        <v>0</v>
      </c>
    </row>
    <row r="1367" spans="1:14" x14ac:dyDescent="0.25">
      <c r="A1367" t="s">
        <v>2686</v>
      </c>
      <c r="C1367" s="326">
        <v>28</v>
      </c>
      <c r="D1367" s="326" t="s">
        <v>2577</v>
      </c>
      <c r="E1367" s="326"/>
      <c r="F1367" s="326">
        <v>0</v>
      </c>
      <c r="G1367" s="326">
        <v>12307776</v>
      </c>
      <c r="H1367" s="326">
        <v>12307776</v>
      </c>
      <c r="I1367" s="326"/>
      <c r="J1367" s="326">
        <v>12307776</v>
      </c>
      <c r="K1367" s="326">
        <v>0</v>
      </c>
      <c r="L1367" s="326">
        <v>12307776</v>
      </c>
      <c r="M1367" s="326"/>
      <c r="N1367" s="326">
        <v>0</v>
      </c>
    </row>
    <row r="1368" spans="1:14" x14ac:dyDescent="0.25">
      <c r="A1368" t="s">
        <v>2686</v>
      </c>
      <c r="C1368" s="326" t="s">
        <v>2672</v>
      </c>
      <c r="D1368" s="326" t="s">
        <v>2567</v>
      </c>
      <c r="E1368" s="326"/>
      <c r="F1368" s="326">
        <v>0</v>
      </c>
      <c r="G1368" s="326">
        <v>0</v>
      </c>
      <c r="H1368" s="326">
        <v>0</v>
      </c>
      <c r="I1368" s="326"/>
      <c r="J1368" s="326">
        <v>0</v>
      </c>
      <c r="K1368" s="326">
        <v>0</v>
      </c>
      <c r="L1368" s="326">
        <v>0</v>
      </c>
      <c r="M1368" s="326"/>
      <c r="N1368" s="326">
        <v>0</v>
      </c>
    </row>
    <row r="1369" spans="1:14" x14ac:dyDescent="0.25">
      <c r="A1369" t="s">
        <v>2686</v>
      </c>
      <c r="C1369" s="326" t="s">
        <v>2673</v>
      </c>
      <c r="D1369" s="326" t="s">
        <v>2568</v>
      </c>
      <c r="E1369" s="326"/>
      <c r="F1369" s="326">
        <v>0</v>
      </c>
      <c r="G1369" s="326">
        <v>0</v>
      </c>
      <c r="H1369" s="326">
        <v>0</v>
      </c>
      <c r="I1369" s="326"/>
      <c r="J1369" s="326">
        <v>0</v>
      </c>
      <c r="K1369" s="326">
        <v>0</v>
      </c>
      <c r="L1369" s="326">
        <v>0</v>
      </c>
      <c r="M1369" s="326"/>
      <c r="N1369" s="326">
        <v>0</v>
      </c>
    </row>
    <row r="1370" spans="1:14" x14ac:dyDescent="0.25">
      <c r="A1370" t="s">
        <v>2686</v>
      </c>
      <c r="C1370" s="326">
        <v>30</v>
      </c>
      <c r="D1370" s="326" t="s">
        <v>2579</v>
      </c>
      <c r="E1370" s="326"/>
      <c r="F1370" s="326">
        <v>0</v>
      </c>
      <c r="G1370" s="326">
        <v>0</v>
      </c>
      <c r="H1370" s="326">
        <v>0</v>
      </c>
      <c r="I1370" s="326"/>
      <c r="J1370" s="326">
        <v>0</v>
      </c>
      <c r="K1370" s="326">
        <v>0</v>
      </c>
      <c r="L1370" s="326">
        <v>0</v>
      </c>
      <c r="M1370" s="326"/>
      <c r="N1370" s="326">
        <v>0</v>
      </c>
    </row>
    <row r="1371" spans="1:14" x14ac:dyDescent="0.25">
      <c r="A1371" t="s">
        <v>2686</v>
      </c>
      <c r="C1371" s="326">
        <v>31</v>
      </c>
      <c r="D1371" s="326" t="s">
        <v>2558</v>
      </c>
      <c r="E1371" s="326"/>
      <c r="F1371" s="326">
        <v>0</v>
      </c>
      <c r="G1371" s="326">
        <v>0</v>
      </c>
      <c r="H1371" s="326">
        <v>0</v>
      </c>
      <c r="I1371" s="326"/>
      <c r="J1371" s="326">
        <v>0</v>
      </c>
      <c r="K1371" s="326">
        <v>0</v>
      </c>
      <c r="L1371" s="326">
        <v>0</v>
      </c>
      <c r="M1371" s="326"/>
      <c r="N1371" s="326">
        <v>0</v>
      </c>
    </row>
    <row r="1372" spans="1:14" x14ac:dyDescent="0.25">
      <c r="A1372" t="s">
        <v>2686</v>
      </c>
      <c r="C1372" s="326">
        <v>32</v>
      </c>
      <c r="D1372" s="326" t="s">
        <v>2578</v>
      </c>
      <c r="E1372" s="326"/>
      <c r="F1372" s="326"/>
      <c r="G1372" s="326">
        <v>433441</v>
      </c>
      <c r="H1372" s="326">
        <v>433441</v>
      </c>
      <c r="I1372" s="326"/>
      <c r="J1372" s="326">
        <v>433441</v>
      </c>
      <c r="K1372" s="326">
        <v>0</v>
      </c>
      <c r="L1372" s="326">
        <v>433441</v>
      </c>
      <c r="M1372" s="326"/>
      <c r="N1372" s="326">
        <v>0</v>
      </c>
    </row>
    <row r="1373" spans="1:14" x14ac:dyDescent="0.25">
      <c r="A1373" t="s">
        <v>2686</v>
      </c>
      <c r="C1373" s="326">
        <v>33</v>
      </c>
      <c r="D1373" s="326" t="s">
        <v>2588</v>
      </c>
      <c r="E1373" s="326"/>
      <c r="F1373" s="326">
        <v>0</v>
      </c>
      <c r="G1373" s="326">
        <v>0</v>
      </c>
      <c r="H1373" s="326">
        <v>0</v>
      </c>
      <c r="I1373" s="326"/>
      <c r="J1373" s="326">
        <v>0</v>
      </c>
      <c r="K1373" s="326">
        <v>0</v>
      </c>
      <c r="L1373" s="326">
        <v>0</v>
      </c>
      <c r="M1373" s="326"/>
      <c r="N1373" s="326">
        <v>0</v>
      </c>
    </row>
    <row r="1374" spans="1:14" x14ac:dyDescent="0.25">
      <c r="A1374" t="s">
        <v>2686</v>
      </c>
      <c r="C1374" s="326">
        <v>34</v>
      </c>
      <c r="D1374" s="326" t="s">
        <v>2674</v>
      </c>
      <c r="E1374" s="326"/>
      <c r="F1374" s="326">
        <v>0</v>
      </c>
      <c r="G1374" s="326">
        <v>0</v>
      </c>
      <c r="H1374" s="326">
        <v>0</v>
      </c>
      <c r="I1374" s="326"/>
      <c r="J1374" s="326">
        <v>0</v>
      </c>
      <c r="K1374" s="326">
        <v>0</v>
      </c>
      <c r="L1374" s="326">
        <v>0</v>
      </c>
      <c r="M1374" s="326"/>
      <c r="N1374" s="326">
        <v>0</v>
      </c>
    </row>
    <row r="1375" spans="1:14" x14ac:dyDescent="0.25">
      <c r="A1375" t="s">
        <v>2686</v>
      </c>
      <c r="C1375" s="326">
        <v>35</v>
      </c>
      <c r="D1375" s="326" t="s">
        <v>2675</v>
      </c>
      <c r="E1375" s="326"/>
      <c r="F1375" s="326">
        <v>0</v>
      </c>
      <c r="G1375" s="326">
        <v>0</v>
      </c>
      <c r="H1375" s="326">
        <v>0</v>
      </c>
      <c r="I1375" s="326"/>
      <c r="J1375" s="326">
        <v>0</v>
      </c>
      <c r="K1375" s="326">
        <v>0</v>
      </c>
      <c r="L1375" s="326">
        <v>0</v>
      </c>
      <c r="M1375" s="326"/>
      <c r="N1375" s="326">
        <v>0</v>
      </c>
    </row>
    <row r="1376" spans="1:14" x14ac:dyDescent="0.25">
      <c r="A1376" t="s">
        <v>2686</v>
      </c>
      <c r="C1376" s="326">
        <v>36</v>
      </c>
      <c r="D1376" s="326" t="s">
        <v>2676</v>
      </c>
      <c r="E1376" s="326"/>
      <c r="F1376" s="326">
        <v>0</v>
      </c>
      <c r="G1376" s="326">
        <v>0</v>
      </c>
      <c r="H1376" s="326">
        <v>0</v>
      </c>
      <c r="I1376" s="326"/>
      <c r="J1376" s="326">
        <v>0</v>
      </c>
      <c r="K1376" s="326">
        <v>0</v>
      </c>
      <c r="L1376" s="326">
        <v>0</v>
      </c>
      <c r="M1376" s="326"/>
      <c r="N1376" s="326">
        <v>0</v>
      </c>
    </row>
    <row r="1377" spans="1:14" x14ac:dyDescent="0.25">
      <c r="A1377" t="s">
        <v>2686</v>
      </c>
      <c r="C1377" s="326">
        <v>37</v>
      </c>
      <c r="D1377" s="326" t="s">
        <v>2566</v>
      </c>
      <c r="E1377" s="326"/>
      <c r="F1377" s="326">
        <v>0</v>
      </c>
      <c r="G1377" s="326">
        <v>0</v>
      </c>
      <c r="H1377" s="326">
        <v>0</v>
      </c>
      <c r="I1377" s="326"/>
      <c r="J1377" s="326">
        <v>12307776</v>
      </c>
      <c r="K1377" s="326">
        <v>-12307776</v>
      </c>
      <c r="L1377" s="326">
        <v>0</v>
      </c>
      <c r="M1377" s="326"/>
      <c r="N1377" s="326">
        <v>0</v>
      </c>
    </row>
    <row r="1378" spans="1:14" x14ac:dyDescent="0.25">
      <c r="A1378" t="s">
        <v>2686</v>
      </c>
      <c r="C1378" s="326">
        <v>38</v>
      </c>
      <c r="D1378" s="326" t="s">
        <v>2584</v>
      </c>
      <c r="E1378" s="326"/>
      <c r="F1378" s="326">
        <v>0</v>
      </c>
      <c r="G1378" s="326">
        <v>0</v>
      </c>
      <c r="H1378" s="326">
        <v>0</v>
      </c>
      <c r="I1378" s="326"/>
      <c r="J1378" s="326">
        <v>0</v>
      </c>
      <c r="K1378" s="326">
        <v>0</v>
      </c>
      <c r="L1378" s="326">
        <v>0</v>
      </c>
      <c r="M1378" s="326"/>
      <c r="N1378" s="326">
        <v>0</v>
      </c>
    </row>
    <row r="1379" spans="1:14" x14ac:dyDescent="0.25">
      <c r="A1379" t="s">
        <v>2686</v>
      </c>
      <c r="C1379" s="326">
        <v>39</v>
      </c>
      <c r="D1379" s="326" t="s">
        <v>2677</v>
      </c>
      <c r="E1379" s="326"/>
      <c r="F1379" s="326">
        <v>0</v>
      </c>
      <c r="G1379" s="326">
        <v>0</v>
      </c>
      <c r="H1379" s="326">
        <v>0</v>
      </c>
      <c r="I1379" s="326"/>
      <c r="J1379" s="326">
        <v>0</v>
      </c>
      <c r="K1379" s="326">
        <v>0</v>
      </c>
      <c r="L1379" s="326">
        <v>0</v>
      </c>
      <c r="M1379" s="326"/>
      <c r="N1379" s="326">
        <v>0</v>
      </c>
    </row>
    <row r="1380" spans="1:14" x14ac:dyDescent="0.25">
      <c r="A1380" t="s">
        <v>2686</v>
      </c>
      <c r="C1380" s="326"/>
      <c r="D1380" s="326" t="s">
        <v>2678</v>
      </c>
      <c r="E1380" s="326"/>
      <c r="F1380" s="326">
        <v>7058298</v>
      </c>
      <c r="G1380" s="326">
        <v>0</v>
      </c>
      <c r="H1380" s="326">
        <v>7058298</v>
      </c>
      <c r="I1380" s="326"/>
      <c r="J1380" s="326">
        <v>1054761</v>
      </c>
      <c r="K1380" s="326">
        <v>0</v>
      </c>
      <c r="L1380" s="326">
        <v>1054761</v>
      </c>
      <c r="M1380" s="326"/>
      <c r="N1380" s="326">
        <v>6003537</v>
      </c>
    </row>
    <row r="1381" spans="1:14" x14ac:dyDescent="0.25">
      <c r="A1381" t="s">
        <v>2686</v>
      </c>
      <c r="C1381" s="326">
        <v>40</v>
      </c>
      <c r="D1381" s="326" t="s">
        <v>2587</v>
      </c>
      <c r="E1381" s="326"/>
      <c r="F1381" s="326">
        <v>0</v>
      </c>
      <c r="G1381" s="326">
        <v>0</v>
      </c>
      <c r="H1381" s="326">
        <v>0</v>
      </c>
      <c r="I1381" s="326"/>
      <c r="J1381" s="326">
        <v>0</v>
      </c>
      <c r="K1381" s="326">
        <v>0</v>
      </c>
      <c r="L1381" s="326">
        <v>0</v>
      </c>
      <c r="M1381" s="326"/>
      <c r="N1381" s="326">
        <v>0</v>
      </c>
    </row>
    <row r="1382" spans="1:14" x14ac:dyDescent="0.25">
      <c r="A1382" t="s">
        <v>2686</v>
      </c>
      <c r="C1382" s="326">
        <v>41</v>
      </c>
      <c r="D1382" s="326" t="s">
        <v>2572</v>
      </c>
      <c r="E1382" s="326"/>
      <c r="F1382" s="326">
        <v>0</v>
      </c>
      <c r="G1382" s="326">
        <v>0</v>
      </c>
      <c r="H1382" s="326">
        <v>0</v>
      </c>
      <c r="I1382" s="326"/>
      <c r="J1382" s="326">
        <v>328371</v>
      </c>
      <c r="K1382" s="326">
        <v>0</v>
      </c>
      <c r="L1382" s="326">
        <v>328371</v>
      </c>
      <c r="M1382" s="326"/>
      <c r="N1382" s="326">
        <v>-328371</v>
      </c>
    </row>
    <row r="1383" spans="1:14" x14ac:dyDescent="0.25">
      <c r="A1383" t="s">
        <v>2686</v>
      </c>
      <c r="C1383" s="326">
        <v>42</v>
      </c>
      <c r="D1383" s="326" t="s">
        <v>2575</v>
      </c>
      <c r="E1383" s="326"/>
      <c r="F1383" s="326">
        <v>0</v>
      </c>
      <c r="G1383" s="326">
        <v>0</v>
      </c>
      <c r="H1383" s="326">
        <v>0</v>
      </c>
      <c r="I1383" s="326"/>
      <c r="J1383" s="326">
        <v>410463</v>
      </c>
      <c r="K1383" s="326">
        <v>0</v>
      </c>
      <c r="L1383" s="326">
        <v>410463</v>
      </c>
      <c r="M1383" s="326"/>
      <c r="N1383" s="326">
        <v>-410463</v>
      </c>
    </row>
    <row r="1384" spans="1:14" x14ac:dyDescent="0.25">
      <c r="A1384" t="s">
        <v>2686</v>
      </c>
      <c r="C1384" s="326">
        <v>43</v>
      </c>
      <c r="D1384" s="326" t="s">
        <v>2564</v>
      </c>
      <c r="E1384" s="326"/>
      <c r="F1384" s="326">
        <v>7058298</v>
      </c>
      <c r="G1384" s="326">
        <v>0</v>
      </c>
      <c r="H1384" s="326">
        <v>7058298</v>
      </c>
      <c r="I1384" s="326"/>
      <c r="J1384" s="326">
        <v>0</v>
      </c>
      <c r="K1384" s="326">
        <v>0</v>
      </c>
      <c r="L1384" s="326">
        <v>0</v>
      </c>
      <c r="M1384" s="326"/>
      <c r="N1384" s="326">
        <v>7058298</v>
      </c>
    </row>
    <row r="1385" spans="1:14" x14ac:dyDescent="0.25">
      <c r="A1385" t="s">
        <v>2686</v>
      </c>
      <c r="C1385" s="326">
        <v>44</v>
      </c>
      <c r="D1385" s="326" t="s">
        <v>2571</v>
      </c>
      <c r="E1385" s="326"/>
      <c r="F1385" s="326">
        <v>0</v>
      </c>
      <c r="G1385" s="326">
        <v>0</v>
      </c>
      <c r="H1385" s="326">
        <v>0</v>
      </c>
      <c r="I1385" s="326"/>
      <c r="J1385" s="326">
        <v>205232</v>
      </c>
      <c r="K1385" s="326">
        <v>0</v>
      </c>
      <c r="L1385" s="326">
        <v>205232</v>
      </c>
      <c r="M1385" s="326"/>
      <c r="N1385" s="326">
        <v>-205232</v>
      </c>
    </row>
    <row r="1386" spans="1:14" x14ac:dyDescent="0.25">
      <c r="A1386" t="s">
        <v>2686</v>
      </c>
      <c r="C1386" s="326">
        <v>45</v>
      </c>
      <c r="D1386" s="326" t="s">
        <v>2573</v>
      </c>
      <c r="E1386" s="326"/>
      <c r="F1386" s="326">
        <v>0</v>
      </c>
      <c r="G1386" s="326">
        <v>0</v>
      </c>
      <c r="H1386" s="326">
        <v>0</v>
      </c>
      <c r="I1386" s="326"/>
      <c r="J1386" s="326">
        <v>110695</v>
      </c>
      <c r="K1386" s="326">
        <v>0</v>
      </c>
      <c r="L1386" s="326">
        <v>110695</v>
      </c>
      <c r="M1386" s="326"/>
      <c r="N1386" s="326">
        <v>-110695</v>
      </c>
    </row>
    <row r="1387" spans="1:14" x14ac:dyDescent="0.25">
      <c r="A1387" t="s">
        <v>2686</v>
      </c>
      <c r="C1387" s="326">
        <v>46</v>
      </c>
      <c r="D1387" s="326" t="s">
        <v>2583</v>
      </c>
      <c r="E1387" s="326"/>
      <c r="F1387" s="326">
        <v>0</v>
      </c>
      <c r="G1387" s="326">
        <v>0</v>
      </c>
      <c r="H1387" s="326">
        <v>0</v>
      </c>
      <c r="I1387" s="326"/>
      <c r="J1387" s="326">
        <v>0</v>
      </c>
      <c r="K1387" s="326">
        <v>0</v>
      </c>
      <c r="L1387" s="326">
        <v>0</v>
      </c>
      <c r="M1387" s="326"/>
      <c r="N1387" s="326">
        <v>0</v>
      </c>
    </row>
    <row r="1388" spans="1:14" x14ac:dyDescent="0.25">
      <c r="A1388" t="s">
        <v>2686</v>
      </c>
      <c r="C1388" s="326">
        <v>47</v>
      </c>
      <c r="D1388" s="326" t="s">
        <v>2546</v>
      </c>
      <c r="E1388" s="326"/>
      <c r="F1388" s="326">
        <v>0</v>
      </c>
      <c r="G1388" s="326">
        <v>0</v>
      </c>
      <c r="H1388" s="326">
        <v>0</v>
      </c>
      <c r="I1388" s="326"/>
      <c r="J1388" s="326">
        <v>0</v>
      </c>
      <c r="K1388" s="326">
        <v>0</v>
      </c>
      <c r="L1388" s="326">
        <v>0</v>
      </c>
      <c r="M1388" s="326"/>
      <c r="N1388" s="326">
        <v>0</v>
      </c>
    </row>
    <row r="1389" spans="1:14" x14ac:dyDescent="0.25">
      <c r="A1389" t="s">
        <v>2686</v>
      </c>
      <c r="C1389" s="326"/>
      <c r="D1389" s="326" t="s">
        <v>2679</v>
      </c>
      <c r="E1389" s="326"/>
      <c r="F1389" s="326">
        <v>0</v>
      </c>
      <c r="G1389" s="326">
        <v>0</v>
      </c>
      <c r="H1389" s="326">
        <v>0</v>
      </c>
      <c r="I1389" s="326"/>
      <c r="J1389" s="326">
        <v>0</v>
      </c>
      <c r="K1389" s="326">
        <v>0</v>
      </c>
      <c r="L1389" s="326">
        <v>0</v>
      </c>
      <c r="M1389" s="326"/>
      <c r="N1389" s="326">
        <v>0</v>
      </c>
    </row>
    <row r="1390" spans="1:14" x14ac:dyDescent="0.25">
      <c r="A1390" t="s">
        <v>2686</v>
      </c>
      <c r="C1390" s="326">
        <v>48</v>
      </c>
      <c r="D1390" s="326" t="s">
        <v>2585</v>
      </c>
      <c r="E1390" s="326"/>
      <c r="F1390" s="326">
        <v>0</v>
      </c>
      <c r="G1390" s="326">
        <v>0</v>
      </c>
      <c r="H1390" s="326">
        <v>0</v>
      </c>
      <c r="I1390" s="326"/>
      <c r="J1390" s="326">
        <v>0</v>
      </c>
      <c r="K1390" s="326">
        <v>0</v>
      </c>
      <c r="L1390" s="326">
        <v>0</v>
      </c>
      <c r="M1390" s="326"/>
      <c r="N1390" s="326">
        <v>0</v>
      </c>
    </row>
    <row r="1391" spans="1:14" x14ac:dyDescent="0.25">
      <c r="A1391" t="s">
        <v>2686</v>
      </c>
      <c r="C1391" s="326">
        <v>49</v>
      </c>
      <c r="D1391" s="326" t="s">
        <v>2680</v>
      </c>
      <c r="E1391" s="326"/>
      <c r="F1391" s="326">
        <v>0</v>
      </c>
      <c r="G1391" s="326">
        <v>0</v>
      </c>
      <c r="H1391" s="326">
        <v>0</v>
      </c>
      <c r="I1391" s="326"/>
      <c r="J1391" s="326">
        <v>0</v>
      </c>
      <c r="K1391" s="326">
        <v>0</v>
      </c>
      <c r="L1391" s="326">
        <v>0</v>
      </c>
      <c r="M1391" s="326"/>
      <c r="N1391" s="326">
        <v>0</v>
      </c>
    </row>
    <row r="1392" spans="1:14" x14ac:dyDescent="0.25">
      <c r="A1392" t="s">
        <v>2686</v>
      </c>
      <c r="C1392" s="326">
        <v>50</v>
      </c>
      <c r="D1392" s="326" t="s">
        <v>2681</v>
      </c>
      <c r="E1392" s="326"/>
      <c r="F1392" s="326">
        <v>0</v>
      </c>
      <c r="G1392" s="326">
        <v>0</v>
      </c>
      <c r="H1392" s="326">
        <v>0</v>
      </c>
      <c r="I1392" s="326"/>
      <c r="J1392" s="326">
        <v>0</v>
      </c>
      <c r="K1392" s="326">
        <v>0</v>
      </c>
      <c r="L1392" s="326">
        <v>0</v>
      </c>
      <c r="M1392" s="326"/>
      <c r="N1392" s="326">
        <v>0</v>
      </c>
    </row>
    <row r="1393" spans="1:14" x14ac:dyDescent="0.25">
      <c r="A1393" t="s">
        <v>2686</v>
      </c>
      <c r="C1393" s="326"/>
      <c r="D1393" s="326" t="s">
        <v>2682</v>
      </c>
      <c r="E1393" s="326"/>
      <c r="F1393" s="326">
        <v>0</v>
      </c>
      <c r="G1393" s="326">
        <v>0</v>
      </c>
      <c r="H1393" s="326">
        <v>0</v>
      </c>
      <c r="I1393" s="326"/>
      <c r="J1393" s="326">
        <v>0</v>
      </c>
      <c r="K1393" s="326">
        <v>0</v>
      </c>
      <c r="L1393" s="326">
        <v>0</v>
      </c>
      <c r="M1393" s="326"/>
      <c r="N1393" s="326">
        <v>0</v>
      </c>
    </row>
    <row r="1394" spans="1:14" x14ac:dyDescent="0.25">
      <c r="A1394" t="s">
        <v>2686</v>
      </c>
      <c r="C1394" s="326">
        <v>51</v>
      </c>
      <c r="D1394" s="326" t="s">
        <v>2582</v>
      </c>
      <c r="E1394" s="326"/>
      <c r="F1394" s="326">
        <v>0</v>
      </c>
      <c r="G1394" s="326">
        <v>0</v>
      </c>
      <c r="H1394" s="326">
        <v>0</v>
      </c>
      <c r="I1394" s="326"/>
      <c r="J1394" s="326">
        <v>0</v>
      </c>
      <c r="K1394" s="326">
        <v>0</v>
      </c>
      <c r="L1394" s="326">
        <v>0</v>
      </c>
      <c r="M1394" s="326"/>
      <c r="N1394" s="326">
        <v>0</v>
      </c>
    </row>
    <row r="1395" spans="1:14" x14ac:dyDescent="0.25">
      <c r="A1395" t="s">
        <v>2686</v>
      </c>
      <c r="C1395" s="326">
        <v>52</v>
      </c>
      <c r="D1395" s="326" t="s">
        <v>2681</v>
      </c>
      <c r="E1395" s="326"/>
      <c r="F1395" s="326">
        <v>0</v>
      </c>
      <c r="G1395" s="326">
        <v>0</v>
      </c>
      <c r="H1395" s="326">
        <v>0</v>
      </c>
      <c r="I1395" s="326"/>
      <c r="J1395" s="326">
        <v>0</v>
      </c>
      <c r="K1395" s="326">
        <v>0</v>
      </c>
      <c r="L1395" s="326">
        <v>0</v>
      </c>
      <c r="M1395" s="326"/>
      <c r="N1395" s="326">
        <v>0</v>
      </c>
    </row>
    <row r="1396" spans="1:14" x14ac:dyDescent="0.25">
      <c r="A1396" t="s">
        <v>2686</v>
      </c>
      <c r="C1396" s="326"/>
      <c r="D1396" s="326" t="s">
        <v>2683</v>
      </c>
      <c r="E1396" s="326"/>
      <c r="F1396" s="326">
        <v>12750040</v>
      </c>
      <c r="G1396" s="326">
        <v>0</v>
      </c>
      <c r="H1396" s="326">
        <v>12750040</v>
      </c>
      <c r="I1396" s="326"/>
      <c r="J1396" s="326">
        <v>12750040</v>
      </c>
      <c r="K1396" s="326">
        <v>0</v>
      </c>
      <c r="L1396" s="326">
        <v>12750040</v>
      </c>
      <c r="M1396" s="326"/>
      <c r="N1396" s="326">
        <v>0</v>
      </c>
    </row>
    <row r="1397" spans="1:14" x14ac:dyDescent="0.25">
      <c r="A1397" t="s">
        <v>2686</v>
      </c>
      <c r="C1397" s="326">
        <v>53</v>
      </c>
      <c r="D1397" s="326" t="s">
        <v>2562</v>
      </c>
      <c r="E1397" s="326"/>
      <c r="F1397" s="326">
        <v>12750040</v>
      </c>
      <c r="G1397" s="326">
        <v>0</v>
      </c>
      <c r="H1397" s="326">
        <v>12750040</v>
      </c>
      <c r="I1397" s="326"/>
      <c r="J1397" s="326">
        <v>12750040</v>
      </c>
      <c r="K1397" s="326">
        <v>0</v>
      </c>
      <c r="L1397" s="326">
        <v>12750040</v>
      </c>
      <c r="M1397" s="326"/>
      <c r="N1397" s="326">
        <v>0</v>
      </c>
    </row>
    <row r="1398" spans="1:14" x14ac:dyDescent="0.25">
      <c r="A1398" t="s">
        <v>2686</v>
      </c>
      <c r="C1398" s="326"/>
      <c r="D1398" s="326" t="s">
        <v>2684</v>
      </c>
      <c r="E1398" s="326"/>
      <c r="F1398" s="326">
        <v>37000000</v>
      </c>
      <c r="G1398" s="326">
        <v>0</v>
      </c>
      <c r="H1398" s="326">
        <v>37000000</v>
      </c>
      <c r="I1398" s="326"/>
      <c r="J1398" s="326">
        <v>37000000</v>
      </c>
      <c r="K1398" s="326">
        <v>0</v>
      </c>
      <c r="L1398" s="326">
        <v>37000000</v>
      </c>
      <c r="M1398" s="326"/>
      <c r="N1398" s="326">
        <v>0</v>
      </c>
    </row>
    <row r="1399" spans="1:14" x14ac:dyDescent="0.25">
      <c r="A1399" t="s">
        <v>2686</v>
      </c>
      <c r="C1399" s="326">
        <v>54</v>
      </c>
      <c r="D1399" s="326" t="s">
        <v>2563</v>
      </c>
      <c r="E1399" s="326"/>
      <c r="F1399" s="326">
        <v>37000000</v>
      </c>
      <c r="G1399" s="326">
        <v>0</v>
      </c>
      <c r="H1399" s="326">
        <v>37000000</v>
      </c>
      <c r="I1399" s="326"/>
      <c r="J1399" s="326">
        <v>37000000</v>
      </c>
      <c r="K1399" s="326">
        <v>0</v>
      </c>
      <c r="L1399" s="326">
        <v>37000000</v>
      </c>
      <c r="M1399" s="326"/>
      <c r="N1399" s="326">
        <v>0</v>
      </c>
    </row>
    <row r="1400" spans="1:14" x14ac:dyDescent="0.25">
      <c r="A1400" t="s">
        <v>2686</v>
      </c>
      <c r="C1400" s="326"/>
      <c r="D1400" s="326" t="s">
        <v>1509</v>
      </c>
      <c r="E1400" s="326"/>
      <c r="F1400" s="326">
        <v>0</v>
      </c>
      <c r="G1400" s="326">
        <v>0</v>
      </c>
      <c r="H1400" s="326">
        <v>0</v>
      </c>
      <c r="I1400" s="326">
        <v>808920</v>
      </c>
      <c r="J1400" s="326">
        <v>0</v>
      </c>
      <c r="K1400" s="326">
        <v>0</v>
      </c>
      <c r="L1400" s="326">
        <v>0</v>
      </c>
      <c r="M1400" s="326"/>
      <c r="N1400" s="326">
        <v>0</v>
      </c>
    </row>
    <row r="1401" spans="1:14" x14ac:dyDescent="0.25">
      <c r="A1401" t="s">
        <v>2686</v>
      </c>
      <c r="C1401" s="326">
        <v>55</v>
      </c>
      <c r="D1401" s="326" t="s">
        <v>2555</v>
      </c>
      <c r="E1401" s="326"/>
      <c r="F1401" s="326"/>
      <c r="G1401" s="326">
        <v>0</v>
      </c>
      <c r="H1401" s="326">
        <v>0</v>
      </c>
      <c r="I1401" s="326"/>
      <c r="J1401" s="326"/>
      <c r="K1401" s="326">
        <v>0</v>
      </c>
      <c r="L1401" s="326">
        <v>0</v>
      </c>
      <c r="M1401" s="326"/>
      <c r="N1401" s="326">
        <v>0</v>
      </c>
    </row>
    <row r="1402" spans="1:14" x14ac:dyDescent="0.25">
      <c r="A1402" t="s">
        <v>2686</v>
      </c>
      <c r="B1402" t="s">
        <v>2620</v>
      </c>
      <c r="C1402" t="s">
        <v>2645</v>
      </c>
      <c r="D1402" t="s">
        <v>2646</v>
      </c>
      <c r="F1402" t="s">
        <v>2647</v>
      </c>
      <c r="J1402" t="s">
        <v>2648</v>
      </c>
      <c r="N1402" t="s">
        <v>2649</v>
      </c>
    </row>
    <row r="1403" spans="1:14" x14ac:dyDescent="0.25">
      <c r="A1403" t="s">
        <v>2686</v>
      </c>
      <c r="F1403" t="s">
        <v>2650</v>
      </c>
      <c r="G1403" t="s">
        <v>2651</v>
      </c>
      <c r="H1403" t="s">
        <v>2652</v>
      </c>
      <c r="J1403" t="s">
        <v>2650</v>
      </c>
      <c r="K1403" t="s">
        <v>2651</v>
      </c>
      <c r="L1403" t="s">
        <v>2652</v>
      </c>
    </row>
    <row r="1404" spans="1:14" x14ac:dyDescent="0.25">
      <c r="A1404" t="s">
        <v>2686</v>
      </c>
      <c r="C1404" t="s">
        <v>2653</v>
      </c>
      <c r="F1404">
        <v>0</v>
      </c>
      <c r="G1404">
        <v>0</v>
      </c>
      <c r="H1404">
        <v>0</v>
      </c>
      <c r="J1404">
        <v>0</v>
      </c>
      <c r="K1404">
        <v>0</v>
      </c>
      <c r="L1404">
        <v>0</v>
      </c>
      <c r="N1404">
        <v>0</v>
      </c>
    </row>
    <row r="1405" spans="1:14" x14ac:dyDescent="0.25">
      <c r="A1405" t="s">
        <v>2686</v>
      </c>
      <c r="C1405">
        <v>1</v>
      </c>
      <c r="D1405" t="s">
        <v>2654</v>
      </c>
      <c r="F1405">
        <v>0</v>
      </c>
      <c r="G1405">
        <v>0</v>
      </c>
      <c r="H1405">
        <v>0</v>
      </c>
      <c r="J1405">
        <v>0</v>
      </c>
      <c r="K1405">
        <v>0</v>
      </c>
      <c r="L1405">
        <v>0</v>
      </c>
      <c r="N1405">
        <v>0</v>
      </c>
    </row>
    <row r="1406" spans="1:14" x14ac:dyDescent="0.25">
      <c r="A1406" t="s">
        <v>2686</v>
      </c>
      <c r="C1406">
        <v>2</v>
      </c>
      <c r="D1406" t="s">
        <v>2655</v>
      </c>
      <c r="F1406">
        <v>0</v>
      </c>
      <c r="G1406">
        <v>0</v>
      </c>
      <c r="H1406">
        <v>0</v>
      </c>
      <c r="J1406">
        <v>0</v>
      </c>
      <c r="K1406">
        <v>0</v>
      </c>
      <c r="L1406">
        <v>0</v>
      </c>
      <c r="N1406">
        <v>0</v>
      </c>
    </row>
    <row r="1407" spans="1:14" x14ac:dyDescent="0.25">
      <c r="A1407" t="s">
        <v>2686</v>
      </c>
      <c r="C1407" t="s">
        <v>2656</v>
      </c>
      <c r="F1407">
        <v>253955288</v>
      </c>
      <c r="G1407">
        <v>3000000</v>
      </c>
      <c r="H1407">
        <v>256955288</v>
      </c>
      <c r="J1407">
        <v>253480221</v>
      </c>
      <c r="K1407">
        <v>1796719</v>
      </c>
      <c r="L1407">
        <v>255276940</v>
      </c>
      <c r="N1407">
        <v>1678348</v>
      </c>
    </row>
    <row r="1408" spans="1:14" x14ac:dyDescent="0.25">
      <c r="A1408" t="s">
        <v>2686</v>
      </c>
      <c r="D1408" t="s">
        <v>2657</v>
      </c>
      <c r="F1408">
        <v>0</v>
      </c>
      <c r="G1408">
        <v>0</v>
      </c>
      <c r="H1408">
        <v>0</v>
      </c>
      <c r="J1408">
        <v>0</v>
      </c>
      <c r="K1408">
        <v>0</v>
      </c>
      <c r="L1408">
        <v>0</v>
      </c>
      <c r="N1408">
        <v>0</v>
      </c>
    </row>
    <row r="1409" spans="1:14" x14ac:dyDescent="0.25">
      <c r="A1409" t="s">
        <v>2686</v>
      </c>
      <c r="C1409">
        <v>3</v>
      </c>
      <c r="D1409" t="s">
        <v>2574</v>
      </c>
      <c r="F1409">
        <v>0</v>
      </c>
      <c r="G1409">
        <v>0</v>
      </c>
      <c r="H1409">
        <v>0</v>
      </c>
      <c r="J1409">
        <v>0</v>
      </c>
      <c r="K1409">
        <v>0</v>
      </c>
      <c r="L1409">
        <v>0</v>
      </c>
      <c r="N1409">
        <v>0</v>
      </c>
    </row>
    <row r="1410" spans="1:14" x14ac:dyDescent="0.25">
      <c r="A1410" t="s">
        <v>2686</v>
      </c>
      <c r="C1410">
        <v>4</v>
      </c>
      <c r="D1410" t="s">
        <v>2551</v>
      </c>
      <c r="F1410">
        <v>0</v>
      </c>
      <c r="G1410">
        <v>0</v>
      </c>
      <c r="H1410">
        <v>0</v>
      </c>
      <c r="J1410">
        <v>0</v>
      </c>
      <c r="K1410">
        <v>0</v>
      </c>
      <c r="L1410">
        <v>0</v>
      </c>
      <c r="N1410">
        <v>0</v>
      </c>
    </row>
    <row r="1411" spans="1:14" x14ac:dyDescent="0.25">
      <c r="A1411" t="s">
        <v>2686</v>
      </c>
      <c r="C1411">
        <v>5</v>
      </c>
      <c r="D1411" t="s">
        <v>2565</v>
      </c>
      <c r="F1411">
        <v>0</v>
      </c>
      <c r="G1411">
        <v>0</v>
      </c>
      <c r="H1411">
        <v>0</v>
      </c>
      <c r="J1411">
        <v>0</v>
      </c>
      <c r="K1411">
        <v>0</v>
      </c>
      <c r="L1411">
        <v>0</v>
      </c>
      <c r="N1411">
        <v>0</v>
      </c>
    </row>
    <row r="1412" spans="1:14" x14ac:dyDescent="0.25">
      <c r="A1412" t="s">
        <v>2686</v>
      </c>
      <c r="C1412">
        <v>6</v>
      </c>
      <c r="D1412" t="s">
        <v>2658</v>
      </c>
      <c r="F1412">
        <v>0</v>
      </c>
      <c r="G1412">
        <v>0</v>
      </c>
      <c r="H1412">
        <v>0</v>
      </c>
      <c r="J1412">
        <v>0</v>
      </c>
      <c r="K1412">
        <v>0</v>
      </c>
      <c r="L1412">
        <v>0</v>
      </c>
      <c r="N1412">
        <v>0</v>
      </c>
    </row>
    <row r="1413" spans="1:14" x14ac:dyDescent="0.25">
      <c r="A1413" t="s">
        <v>2686</v>
      </c>
      <c r="C1413">
        <v>7</v>
      </c>
      <c r="D1413" t="s">
        <v>2576</v>
      </c>
      <c r="F1413">
        <v>0</v>
      </c>
      <c r="G1413">
        <v>0</v>
      </c>
      <c r="H1413">
        <v>0</v>
      </c>
      <c r="J1413">
        <v>0</v>
      </c>
      <c r="K1413">
        <v>0</v>
      </c>
      <c r="L1413">
        <v>0</v>
      </c>
      <c r="N1413">
        <v>0</v>
      </c>
    </row>
    <row r="1414" spans="1:14" x14ac:dyDescent="0.25">
      <c r="A1414" t="s">
        <v>2686</v>
      </c>
      <c r="D1414" t="s">
        <v>2659</v>
      </c>
      <c r="F1414">
        <v>0</v>
      </c>
      <c r="G1414">
        <v>0</v>
      </c>
      <c r="H1414">
        <v>0</v>
      </c>
      <c r="J1414">
        <v>0</v>
      </c>
      <c r="K1414">
        <v>0</v>
      </c>
      <c r="L1414">
        <v>0</v>
      </c>
      <c r="N1414">
        <v>0</v>
      </c>
    </row>
    <row r="1415" spans="1:14" x14ac:dyDescent="0.25">
      <c r="A1415" t="s">
        <v>2686</v>
      </c>
      <c r="C1415">
        <v>8</v>
      </c>
      <c r="D1415" t="s">
        <v>2660</v>
      </c>
      <c r="F1415">
        <v>0</v>
      </c>
      <c r="G1415">
        <v>0</v>
      </c>
      <c r="H1415">
        <v>0</v>
      </c>
      <c r="J1415">
        <v>0</v>
      </c>
      <c r="K1415">
        <v>0</v>
      </c>
      <c r="L1415">
        <v>0</v>
      </c>
      <c r="N1415">
        <v>0</v>
      </c>
    </row>
    <row r="1416" spans="1:14" x14ac:dyDescent="0.25">
      <c r="A1416" t="s">
        <v>2686</v>
      </c>
      <c r="C1416">
        <v>9</v>
      </c>
      <c r="D1416" t="s">
        <v>2548</v>
      </c>
      <c r="F1416">
        <v>0</v>
      </c>
      <c r="G1416">
        <v>0</v>
      </c>
      <c r="H1416">
        <v>0</v>
      </c>
      <c r="J1416">
        <v>0</v>
      </c>
      <c r="K1416">
        <v>0</v>
      </c>
      <c r="L1416">
        <v>0</v>
      </c>
      <c r="N1416">
        <v>0</v>
      </c>
    </row>
    <row r="1417" spans="1:14" x14ac:dyDescent="0.25">
      <c r="A1417" t="s">
        <v>2686</v>
      </c>
      <c r="C1417">
        <v>10</v>
      </c>
      <c r="D1417" t="s">
        <v>2550</v>
      </c>
      <c r="F1417">
        <v>0</v>
      </c>
      <c r="G1417">
        <v>0</v>
      </c>
      <c r="H1417">
        <v>0</v>
      </c>
      <c r="J1417">
        <v>0</v>
      </c>
      <c r="K1417">
        <v>0</v>
      </c>
      <c r="L1417">
        <v>0</v>
      </c>
      <c r="N1417">
        <v>0</v>
      </c>
    </row>
    <row r="1418" spans="1:14" x14ac:dyDescent="0.25">
      <c r="A1418" t="s">
        <v>2686</v>
      </c>
      <c r="C1418">
        <v>11</v>
      </c>
      <c r="D1418" t="s">
        <v>2581</v>
      </c>
      <c r="F1418">
        <v>0</v>
      </c>
      <c r="G1418">
        <v>0</v>
      </c>
      <c r="H1418">
        <v>0</v>
      </c>
      <c r="J1418">
        <v>0</v>
      </c>
      <c r="K1418">
        <v>0</v>
      </c>
      <c r="L1418">
        <v>0</v>
      </c>
      <c r="N1418">
        <v>0</v>
      </c>
    </row>
    <row r="1419" spans="1:14" x14ac:dyDescent="0.25">
      <c r="A1419" t="s">
        <v>2686</v>
      </c>
      <c r="C1419">
        <v>12</v>
      </c>
      <c r="D1419" t="s">
        <v>2569</v>
      </c>
      <c r="F1419">
        <v>0</v>
      </c>
      <c r="G1419">
        <v>0</v>
      </c>
      <c r="H1419">
        <v>0</v>
      </c>
      <c r="J1419">
        <v>0</v>
      </c>
      <c r="K1419">
        <v>0</v>
      </c>
      <c r="L1419">
        <v>0</v>
      </c>
      <c r="N1419">
        <v>0</v>
      </c>
    </row>
    <row r="1420" spans="1:14" x14ac:dyDescent="0.25">
      <c r="A1420" t="s">
        <v>2686</v>
      </c>
      <c r="C1420">
        <v>13</v>
      </c>
      <c r="D1420" t="s">
        <v>2661</v>
      </c>
      <c r="F1420">
        <v>0</v>
      </c>
      <c r="G1420">
        <v>0</v>
      </c>
      <c r="H1420">
        <v>0</v>
      </c>
      <c r="J1420">
        <v>0</v>
      </c>
      <c r="K1420">
        <v>0</v>
      </c>
      <c r="L1420">
        <v>0</v>
      </c>
      <c r="N1420">
        <v>0</v>
      </c>
    </row>
    <row r="1421" spans="1:14" x14ac:dyDescent="0.25">
      <c r="A1421" t="s">
        <v>2686</v>
      </c>
      <c r="C1421">
        <v>14</v>
      </c>
      <c r="D1421" t="s">
        <v>2662</v>
      </c>
      <c r="F1421">
        <v>0</v>
      </c>
      <c r="G1421">
        <v>0</v>
      </c>
      <c r="H1421">
        <v>0</v>
      </c>
      <c r="J1421">
        <v>0</v>
      </c>
      <c r="K1421">
        <v>0</v>
      </c>
      <c r="L1421">
        <v>0</v>
      </c>
      <c r="N1421">
        <v>0</v>
      </c>
    </row>
    <row r="1422" spans="1:14" x14ac:dyDescent="0.25">
      <c r="A1422" t="s">
        <v>2686</v>
      </c>
      <c r="C1422">
        <v>15</v>
      </c>
      <c r="D1422" t="s">
        <v>2663</v>
      </c>
      <c r="F1422">
        <v>0</v>
      </c>
      <c r="G1422">
        <v>0</v>
      </c>
      <c r="H1422">
        <v>0</v>
      </c>
      <c r="J1422">
        <v>0</v>
      </c>
      <c r="K1422">
        <v>0</v>
      </c>
      <c r="L1422">
        <v>0</v>
      </c>
      <c r="N1422">
        <v>0</v>
      </c>
    </row>
    <row r="1423" spans="1:14" x14ac:dyDescent="0.25">
      <c r="A1423" t="s">
        <v>2686</v>
      </c>
      <c r="D1423" t="s">
        <v>2664</v>
      </c>
      <c r="F1423">
        <v>0</v>
      </c>
      <c r="G1423">
        <v>0</v>
      </c>
      <c r="H1423">
        <v>0</v>
      </c>
      <c r="J1423">
        <v>0</v>
      </c>
      <c r="K1423">
        <v>0</v>
      </c>
      <c r="L1423">
        <v>0</v>
      </c>
      <c r="N1423">
        <v>0</v>
      </c>
    </row>
    <row r="1424" spans="1:14" x14ac:dyDescent="0.25">
      <c r="A1424" t="s">
        <v>2686</v>
      </c>
      <c r="C1424">
        <v>16</v>
      </c>
      <c r="D1424" t="s">
        <v>2581</v>
      </c>
      <c r="F1424">
        <v>0</v>
      </c>
      <c r="G1424">
        <v>0</v>
      </c>
      <c r="H1424">
        <v>0</v>
      </c>
      <c r="J1424">
        <v>0</v>
      </c>
      <c r="K1424">
        <v>0</v>
      </c>
      <c r="L1424">
        <v>0</v>
      </c>
      <c r="N1424">
        <v>0</v>
      </c>
    </row>
    <row r="1425" spans="1:14" x14ac:dyDescent="0.25">
      <c r="A1425" t="s">
        <v>2686</v>
      </c>
      <c r="C1425">
        <v>17</v>
      </c>
      <c r="D1425" t="s">
        <v>2570</v>
      </c>
      <c r="F1425">
        <v>0</v>
      </c>
      <c r="G1425">
        <v>0</v>
      </c>
      <c r="H1425">
        <v>0</v>
      </c>
      <c r="J1425">
        <v>0</v>
      </c>
      <c r="K1425">
        <v>0</v>
      </c>
      <c r="L1425">
        <v>0</v>
      </c>
      <c r="N1425">
        <v>0</v>
      </c>
    </row>
    <row r="1426" spans="1:14" x14ac:dyDescent="0.25">
      <c r="A1426" t="s">
        <v>2686</v>
      </c>
      <c r="C1426">
        <v>18</v>
      </c>
      <c r="D1426" t="s">
        <v>2665</v>
      </c>
      <c r="F1426">
        <v>0</v>
      </c>
      <c r="G1426">
        <v>0</v>
      </c>
      <c r="H1426">
        <v>0</v>
      </c>
      <c r="J1426">
        <v>0</v>
      </c>
      <c r="K1426">
        <v>0</v>
      </c>
      <c r="L1426">
        <v>0</v>
      </c>
      <c r="N1426">
        <v>0</v>
      </c>
    </row>
    <row r="1427" spans="1:14" x14ac:dyDescent="0.25">
      <c r="A1427" t="s">
        <v>2686</v>
      </c>
      <c r="C1427">
        <v>19</v>
      </c>
      <c r="D1427" t="s">
        <v>2666</v>
      </c>
      <c r="F1427">
        <v>0</v>
      </c>
      <c r="G1427">
        <v>0</v>
      </c>
      <c r="H1427">
        <v>0</v>
      </c>
      <c r="J1427">
        <v>0</v>
      </c>
      <c r="K1427">
        <v>0</v>
      </c>
      <c r="L1427">
        <v>0</v>
      </c>
      <c r="N1427">
        <v>0</v>
      </c>
    </row>
    <row r="1428" spans="1:14" x14ac:dyDescent="0.25">
      <c r="A1428" t="s">
        <v>2686</v>
      </c>
      <c r="C1428">
        <v>20</v>
      </c>
      <c r="D1428" t="s">
        <v>2667</v>
      </c>
      <c r="F1428">
        <v>0</v>
      </c>
      <c r="G1428">
        <v>0</v>
      </c>
      <c r="H1428">
        <v>0</v>
      </c>
      <c r="J1428">
        <v>0</v>
      </c>
      <c r="K1428">
        <v>0</v>
      </c>
      <c r="L1428">
        <v>0</v>
      </c>
      <c r="N1428">
        <v>0</v>
      </c>
    </row>
    <row r="1429" spans="1:14" x14ac:dyDescent="0.25">
      <c r="A1429" t="s">
        <v>2686</v>
      </c>
      <c r="C1429">
        <v>21</v>
      </c>
      <c r="D1429" t="s">
        <v>2668</v>
      </c>
      <c r="F1429">
        <v>0</v>
      </c>
      <c r="G1429">
        <v>0</v>
      </c>
      <c r="H1429">
        <v>0</v>
      </c>
      <c r="J1429">
        <v>0</v>
      </c>
      <c r="K1429">
        <v>0</v>
      </c>
      <c r="L1429">
        <v>0</v>
      </c>
      <c r="N1429">
        <v>0</v>
      </c>
    </row>
    <row r="1430" spans="1:14" x14ac:dyDescent="0.25">
      <c r="A1430" t="s">
        <v>2686</v>
      </c>
      <c r="C1430">
        <v>22</v>
      </c>
      <c r="D1430" t="s">
        <v>2669</v>
      </c>
      <c r="F1430">
        <v>0</v>
      </c>
      <c r="G1430">
        <v>0</v>
      </c>
      <c r="H1430">
        <v>0</v>
      </c>
      <c r="J1430">
        <v>0</v>
      </c>
      <c r="K1430">
        <v>0</v>
      </c>
      <c r="L1430">
        <v>0</v>
      </c>
      <c r="N1430">
        <v>0</v>
      </c>
    </row>
    <row r="1431" spans="1:14" x14ac:dyDescent="0.25">
      <c r="A1431" t="s">
        <v>2686</v>
      </c>
      <c r="C1431">
        <v>23</v>
      </c>
      <c r="D1431" t="s">
        <v>2670</v>
      </c>
      <c r="F1431">
        <v>0</v>
      </c>
      <c r="G1431">
        <v>0</v>
      </c>
      <c r="H1431">
        <v>0</v>
      </c>
      <c r="J1431">
        <v>0</v>
      </c>
      <c r="K1431">
        <v>0</v>
      </c>
      <c r="L1431">
        <v>0</v>
      </c>
      <c r="N1431">
        <v>0</v>
      </c>
    </row>
    <row r="1432" spans="1:14" x14ac:dyDescent="0.25">
      <c r="A1432" t="s">
        <v>2686</v>
      </c>
      <c r="C1432">
        <v>24</v>
      </c>
      <c r="D1432" t="s">
        <v>2556</v>
      </c>
      <c r="F1432">
        <v>0</v>
      </c>
      <c r="G1432">
        <v>0</v>
      </c>
      <c r="H1432">
        <v>0</v>
      </c>
      <c r="J1432">
        <v>0</v>
      </c>
      <c r="K1432">
        <v>0</v>
      </c>
      <c r="L1432">
        <v>0</v>
      </c>
      <c r="N1432">
        <v>0</v>
      </c>
    </row>
    <row r="1433" spans="1:14" x14ac:dyDescent="0.25">
      <c r="A1433" t="s">
        <v>2686</v>
      </c>
      <c r="C1433">
        <v>25</v>
      </c>
      <c r="D1433" t="s">
        <v>2557</v>
      </c>
      <c r="F1433">
        <v>0</v>
      </c>
      <c r="G1433">
        <v>0</v>
      </c>
      <c r="H1433">
        <v>0</v>
      </c>
      <c r="J1433">
        <v>0</v>
      </c>
      <c r="K1433">
        <v>0</v>
      </c>
      <c r="L1433">
        <v>0</v>
      </c>
      <c r="N1433">
        <v>0</v>
      </c>
    </row>
    <row r="1434" spans="1:14" x14ac:dyDescent="0.25">
      <c r="A1434" t="s">
        <v>2686</v>
      </c>
      <c r="D1434" t="s">
        <v>2671</v>
      </c>
      <c r="F1434">
        <v>247434243</v>
      </c>
      <c r="G1434">
        <v>3000000</v>
      </c>
      <c r="H1434">
        <v>250434243</v>
      </c>
      <c r="J1434">
        <v>248578885</v>
      </c>
      <c r="K1434">
        <v>1796719</v>
      </c>
      <c r="L1434">
        <v>250375604</v>
      </c>
      <c r="N1434">
        <v>58639</v>
      </c>
    </row>
    <row r="1435" spans="1:14" x14ac:dyDescent="0.25">
      <c r="A1435" t="s">
        <v>2686</v>
      </c>
      <c r="C1435">
        <v>26</v>
      </c>
      <c r="D1435" t="s">
        <v>2589</v>
      </c>
      <c r="F1435">
        <v>58639</v>
      </c>
      <c r="G1435">
        <v>0</v>
      </c>
      <c r="H1435">
        <v>58639</v>
      </c>
      <c r="J1435">
        <v>0</v>
      </c>
      <c r="K1435">
        <v>0</v>
      </c>
      <c r="L1435">
        <v>0</v>
      </c>
      <c r="N1435">
        <v>58639</v>
      </c>
    </row>
    <row r="1436" spans="1:14" x14ac:dyDescent="0.25">
      <c r="A1436" t="s">
        <v>2686</v>
      </c>
      <c r="C1436">
        <v>27</v>
      </c>
      <c r="D1436" t="s">
        <v>2580</v>
      </c>
      <c r="F1436">
        <v>224440682</v>
      </c>
      <c r="G1436">
        <v>0</v>
      </c>
      <c r="H1436">
        <v>224440682</v>
      </c>
      <c r="J1436">
        <v>224440682</v>
      </c>
      <c r="K1436">
        <v>0</v>
      </c>
      <c r="L1436">
        <v>224440682</v>
      </c>
      <c r="N1436">
        <v>0</v>
      </c>
    </row>
    <row r="1437" spans="1:14" x14ac:dyDescent="0.25">
      <c r="A1437" t="s">
        <v>2686</v>
      </c>
      <c r="C1437">
        <v>28</v>
      </c>
      <c r="D1437" t="s">
        <v>2577</v>
      </c>
      <c r="F1437">
        <v>0</v>
      </c>
      <c r="G1437">
        <v>3000000</v>
      </c>
      <c r="H1437">
        <v>3000000</v>
      </c>
      <c r="J1437">
        <v>3000000</v>
      </c>
      <c r="K1437">
        <v>0</v>
      </c>
      <c r="L1437">
        <v>3000000</v>
      </c>
      <c r="N1437">
        <v>0</v>
      </c>
    </row>
    <row r="1438" spans="1:14" x14ac:dyDescent="0.25">
      <c r="A1438" t="s">
        <v>2686</v>
      </c>
      <c r="C1438" t="s">
        <v>2672</v>
      </c>
      <c r="D1438" t="s">
        <v>2567</v>
      </c>
      <c r="F1438">
        <v>0</v>
      </c>
      <c r="G1438">
        <v>0</v>
      </c>
      <c r="H1438">
        <v>0</v>
      </c>
      <c r="J1438">
        <v>0</v>
      </c>
      <c r="K1438">
        <v>0</v>
      </c>
      <c r="L1438">
        <v>0</v>
      </c>
      <c r="N1438">
        <v>0</v>
      </c>
    </row>
    <row r="1439" spans="1:14" x14ac:dyDescent="0.25">
      <c r="A1439" t="s">
        <v>2686</v>
      </c>
      <c r="C1439" t="s">
        <v>2673</v>
      </c>
      <c r="D1439" t="s">
        <v>2568</v>
      </c>
      <c r="F1439">
        <v>0</v>
      </c>
      <c r="G1439">
        <v>0</v>
      </c>
      <c r="H1439">
        <v>0</v>
      </c>
      <c r="J1439">
        <v>0</v>
      </c>
      <c r="K1439">
        <v>0</v>
      </c>
      <c r="L1439">
        <v>0</v>
      </c>
      <c r="N1439">
        <v>0</v>
      </c>
    </row>
    <row r="1440" spans="1:14" x14ac:dyDescent="0.25">
      <c r="A1440" t="s">
        <v>2686</v>
      </c>
      <c r="C1440">
        <v>30</v>
      </c>
      <c r="D1440" t="s">
        <v>2579</v>
      </c>
      <c r="F1440">
        <v>22934922</v>
      </c>
      <c r="G1440">
        <v>-313446</v>
      </c>
      <c r="H1440">
        <v>22621476</v>
      </c>
      <c r="J1440">
        <v>20824757</v>
      </c>
      <c r="K1440">
        <v>1796719</v>
      </c>
      <c r="L1440">
        <v>22621476</v>
      </c>
      <c r="N1440">
        <v>0</v>
      </c>
    </row>
    <row r="1441" spans="1:14" x14ac:dyDescent="0.25">
      <c r="A1441" t="s">
        <v>2686</v>
      </c>
      <c r="C1441">
        <v>31</v>
      </c>
      <c r="D1441" t="s">
        <v>2558</v>
      </c>
      <c r="F1441">
        <v>0</v>
      </c>
      <c r="G1441">
        <v>0</v>
      </c>
      <c r="H1441">
        <v>0</v>
      </c>
      <c r="J1441">
        <v>0</v>
      </c>
      <c r="K1441">
        <v>0</v>
      </c>
      <c r="L1441">
        <v>0</v>
      </c>
      <c r="N1441">
        <v>0</v>
      </c>
    </row>
    <row r="1442" spans="1:14" x14ac:dyDescent="0.25">
      <c r="A1442" t="s">
        <v>2686</v>
      </c>
      <c r="C1442">
        <v>32</v>
      </c>
      <c r="D1442" t="s">
        <v>2578</v>
      </c>
      <c r="F1442">
        <v>0</v>
      </c>
      <c r="G1442">
        <v>313446</v>
      </c>
      <c r="H1442">
        <v>313446</v>
      </c>
      <c r="J1442">
        <v>313446</v>
      </c>
      <c r="K1442">
        <v>0</v>
      </c>
      <c r="L1442">
        <v>313446</v>
      </c>
      <c r="N1442">
        <v>0</v>
      </c>
    </row>
    <row r="1443" spans="1:14" x14ac:dyDescent="0.25">
      <c r="A1443" t="s">
        <v>2686</v>
      </c>
      <c r="C1443">
        <v>33</v>
      </c>
      <c r="D1443" t="s">
        <v>2588</v>
      </c>
      <c r="F1443">
        <v>0</v>
      </c>
      <c r="G1443">
        <v>0</v>
      </c>
      <c r="H1443">
        <v>0</v>
      </c>
      <c r="J1443">
        <v>0</v>
      </c>
      <c r="K1443">
        <v>0</v>
      </c>
      <c r="L1443">
        <v>0</v>
      </c>
      <c r="N1443">
        <v>0</v>
      </c>
    </row>
    <row r="1444" spans="1:14" x14ac:dyDescent="0.25">
      <c r="A1444" t="s">
        <v>2686</v>
      </c>
      <c r="C1444">
        <v>34</v>
      </c>
      <c r="D1444" t="s">
        <v>2674</v>
      </c>
      <c r="F1444">
        <v>0</v>
      </c>
      <c r="G1444">
        <v>0</v>
      </c>
      <c r="H1444">
        <v>0</v>
      </c>
      <c r="J1444">
        <v>0</v>
      </c>
      <c r="K1444">
        <v>0</v>
      </c>
      <c r="L1444">
        <v>0</v>
      </c>
      <c r="N1444">
        <v>0</v>
      </c>
    </row>
    <row r="1445" spans="1:14" x14ac:dyDescent="0.25">
      <c r="A1445" t="s">
        <v>2686</v>
      </c>
      <c r="C1445">
        <v>35</v>
      </c>
      <c r="D1445" t="s">
        <v>2675</v>
      </c>
      <c r="F1445">
        <v>0</v>
      </c>
      <c r="G1445">
        <v>0</v>
      </c>
      <c r="H1445">
        <v>0</v>
      </c>
      <c r="J1445">
        <v>0</v>
      </c>
      <c r="K1445">
        <v>0</v>
      </c>
      <c r="L1445">
        <v>0</v>
      </c>
      <c r="N1445">
        <v>0</v>
      </c>
    </row>
    <row r="1446" spans="1:14" x14ac:dyDescent="0.25">
      <c r="A1446" t="s">
        <v>2686</v>
      </c>
      <c r="C1446">
        <v>36</v>
      </c>
      <c r="D1446" t="s">
        <v>2676</v>
      </c>
      <c r="F1446">
        <v>0</v>
      </c>
      <c r="G1446">
        <v>0</v>
      </c>
      <c r="H1446">
        <v>0</v>
      </c>
      <c r="J1446">
        <v>0</v>
      </c>
      <c r="K1446">
        <v>0</v>
      </c>
      <c r="L1446">
        <v>0</v>
      </c>
      <c r="N1446">
        <v>0</v>
      </c>
    </row>
    <row r="1447" spans="1:14" x14ac:dyDescent="0.25">
      <c r="A1447" t="s">
        <v>2686</v>
      </c>
      <c r="C1447">
        <v>37</v>
      </c>
      <c r="D1447" t="s">
        <v>2566</v>
      </c>
      <c r="F1447">
        <v>0</v>
      </c>
      <c r="G1447">
        <v>0</v>
      </c>
      <c r="H1447">
        <v>0</v>
      </c>
      <c r="J1447">
        <v>0</v>
      </c>
      <c r="K1447">
        <v>0</v>
      </c>
      <c r="L1447">
        <v>0</v>
      </c>
      <c r="N1447">
        <v>0</v>
      </c>
    </row>
    <row r="1448" spans="1:14" x14ac:dyDescent="0.25">
      <c r="A1448" t="s">
        <v>2686</v>
      </c>
      <c r="C1448">
        <v>38</v>
      </c>
      <c r="D1448" t="s">
        <v>2584</v>
      </c>
      <c r="F1448">
        <v>0</v>
      </c>
      <c r="G1448">
        <v>0</v>
      </c>
      <c r="H1448">
        <v>0</v>
      </c>
      <c r="J1448">
        <v>0</v>
      </c>
      <c r="K1448">
        <v>0</v>
      </c>
      <c r="L1448">
        <v>0</v>
      </c>
      <c r="N1448">
        <v>0</v>
      </c>
    </row>
    <row r="1449" spans="1:14" x14ac:dyDescent="0.25">
      <c r="A1449" t="s">
        <v>2686</v>
      </c>
      <c r="C1449">
        <v>39</v>
      </c>
      <c r="D1449" t="s">
        <v>2677</v>
      </c>
      <c r="F1449">
        <v>0</v>
      </c>
      <c r="G1449">
        <v>0</v>
      </c>
      <c r="H1449">
        <v>0</v>
      </c>
      <c r="J1449">
        <v>0</v>
      </c>
      <c r="K1449">
        <v>0</v>
      </c>
      <c r="L1449">
        <v>0</v>
      </c>
      <c r="N1449">
        <v>0</v>
      </c>
    </row>
    <row r="1450" spans="1:14" x14ac:dyDescent="0.25">
      <c r="A1450" t="s">
        <v>2686</v>
      </c>
      <c r="D1450" t="s">
        <v>2678</v>
      </c>
      <c r="F1450">
        <v>1736050</v>
      </c>
      <c r="G1450">
        <v>0</v>
      </c>
      <c r="H1450">
        <v>1736050</v>
      </c>
      <c r="J1450">
        <v>116341</v>
      </c>
      <c r="K1450">
        <v>0</v>
      </c>
      <c r="L1450">
        <v>116341</v>
      </c>
      <c r="N1450">
        <v>1619709</v>
      </c>
    </row>
    <row r="1451" spans="1:14" x14ac:dyDescent="0.25">
      <c r="A1451" t="s">
        <v>2686</v>
      </c>
      <c r="C1451">
        <v>40</v>
      </c>
      <c r="D1451" t="s">
        <v>2587</v>
      </c>
      <c r="F1451">
        <v>0</v>
      </c>
      <c r="G1451">
        <v>0</v>
      </c>
      <c r="H1451">
        <v>0</v>
      </c>
      <c r="J1451">
        <v>0</v>
      </c>
      <c r="K1451">
        <v>0</v>
      </c>
      <c r="L1451">
        <v>0</v>
      </c>
      <c r="N1451">
        <v>0</v>
      </c>
    </row>
    <row r="1452" spans="1:14" x14ac:dyDescent="0.25">
      <c r="A1452" t="s">
        <v>2686</v>
      </c>
      <c r="C1452">
        <v>41</v>
      </c>
      <c r="D1452" t="s">
        <v>2572</v>
      </c>
      <c r="F1452">
        <v>0</v>
      </c>
      <c r="G1452">
        <v>0</v>
      </c>
      <c r="H1452">
        <v>0</v>
      </c>
      <c r="J1452">
        <v>40466</v>
      </c>
      <c r="K1452">
        <v>0</v>
      </c>
      <c r="L1452">
        <v>40466</v>
      </c>
      <c r="N1452">
        <v>-40466</v>
      </c>
    </row>
    <row r="1453" spans="1:14" x14ac:dyDescent="0.25">
      <c r="A1453" t="s">
        <v>2686</v>
      </c>
      <c r="C1453">
        <v>42</v>
      </c>
      <c r="D1453" t="s">
        <v>2575</v>
      </c>
      <c r="F1453">
        <v>0</v>
      </c>
      <c r="G1453">
        <v>0</v>
      </c>
      <c r="H1453">
        <v>0</v>
      </c>
      <c r="J1453">
        <v>50583</v>
      </c>
      <c r="K1453">
        <v>0</v>
      </c>
      <c r="L1453">
        <v>50583</v>
      </c>
      <c r="N1453">
        <v>-50583</v>
      </c>
    </row>
    <row r="1454" spans="1:14" x14ac:dyDescent="0.25">
      <c r="A1454" t="s">
        <v>2686</v>
      </c>
      <c r="C1454">
        <v>43</v>
      </c>
      <c r="D1454" t="s">
        <v>2564</v>
      </c>
      <c r="F1454">
        <v>1736050</v>
      </c>
      <c r="G1454">
        <v>0</v>
      </c>
      <c r="H1454">
        <v>1736050</v>
      </c>
      <c r="J1454">
        <v>0</v>
      </c>
      <c r="K1454">
        <v>0</v>
      </c>
      <c r="L1454">
        <v>0</v>
      </c>
      <c r="N1454">
        <v>1736050</v>
      </c>
    </row>
    <row r="1455" spans="1:14" x14ac:dyDescent="0.25">
      <c r="A1455" t="s">
        <v>2686</v>
      </c>
      <c r="C1455">
        <v>44</v>
      </c>
      <c r="D1455" t="s">
        <v>2571</v>
      </c>
      <c r="F1455">
        <v>0</v>
      </c>
      <c r="G1455">
        <v>0</v>
      </c>
      <c r="H1455">
        <v>0</v>
      </c>
      <c r="J1455">
        <v>25292</v>
      </c>
      <c r="K1455">
        <v>0</v>
      </c>
      <c r="L1455">
        <v>25292</v>
      </c>
      <c r="N1455">
        <v>-25292</v>
      </c>
    </row>
    <row r="1456" spans="1:14" x14ac:dyDescent="0.25">
      <c r="A1456" t="s">
        <v>2686</v>
      </c>
      <c r="C1456">
        <v>45</v>
      </c>
      <c r="D1456" t="s">
        <v>2573</v>
      </c>
      <c r="F1456">
        <v>0</v>
      </c>
      <c r="G1456">
        <v>0</v>
      </c>
      <c r="H1456">
        <v>0</v>
      </c>
      <c r="J1456">
        <v>0</v>
      </c>
      <c r="K1456">
        <v>0</v>
      </c>
      <c r="L1456">
        <v>0</v>
      </c>
      <c r="N1456">
        <v>0</v>
      </c>
    </row>
    <row r="1457" spans="1:14" x14ac:dyDescent="0.25">
      <c r="A1457" t="s">
        <v>2686</v>
      </c>
      <c r="C1457">
        <v>46</v>
      </c>
      <c r="D1457" t="s">
        <v>2583</v>
      </c>
      <c r="F1457">
        <v>0</v>
      </c>
      <c r="G1457">
        <v>0</v>
      </c>
      <c r="H1457">
        <v>0</v>
      </c>
      <c r="J1457">
        <v>0</v>
      </c>
      <c r="K1457">
        <v>0</v>
      </c>
      <c r="L1457">
        <v>0</v>
      </c>
      <c r="N1457">
        <v>0</v>
      </c>
    </row>
    <row r="1458" spans="1:14" x14ac:dyDescent="0.25">
      <c r="A1458" t="s">
        <v>2686</v>
      </c>
      <c r="C1458">
        <v>47</v>
      </c>
      <c r="D1458" t="s">
        <v>2546</v>
      </c>
      <c r="F1458">
        <v>0</v>
      </c>
      <c r="G1458">
        <v>0</v>
      </c>
      <c r="H1458">
        <v>0</v>
      </c>
      <c r="J1458">
        <v>0</v>
      </c>
      <c r="K1458">
        <v>0</v>
      </c>
      <c r="L1458">
        <v>0</v>
      </c>
      <c r="N1458">
        <v>0</v>
      </c>
    </row>
    <row r="1459" spans="1:14" x14ac:dyDescent="0.25">
      <c r="A1459" t="s">
        <v>2686</v>
      </c>
      <c r="D1459" t="s">
        <v>2679</v>
      </c>
      <c r="F1459">
        <v>0</v>
      </c>
      <c r="G1459">
        <v>0</v>
      </c>
      <c r="H1459">
        <v>0</v>
      </c>
      <c r="J1459">
        <v>0</v>
      </c>
      <c r="K1459">
        <v>0</v>
      </c>
      <c r="L1459">
        <v>0</v>
      </c>
      <c r="N1459">
        <v>0</v>
      </c>
    </row>
    <row r="1460" spans="1:14" x14ac:dyDescent="0.25">
      <c r="A1460" t="s">
        <v>2686</v>
      </c>
      <c r="C1460">
        <v>48</v>
      </c>
      <c r="D1460" t="s">
        <v>2585</v>
      </c>
      <c r="F1460">
        <v>0</v>
      </c>
      <c r="G1460">
        <v>0</v>
      </c>
      <c r="H1460">
        <v>0</v>
      </c>
      <c r="J1460">
        <v>0</v>
      </c>
      <c r="K1460">
        <v>0</v>
      </c>
      <c r="L1460">
        <v>0</v>
      </c>
      <c r="N1460">
        <v>0</v>
      </c>
    </row>
    <row r="1461" spans="1:14" x14ac:dyDescent="0.25">
      <c r="A1461" t="s">
        <v>2686</v>
      </c>
      <c r="C1461">
        <v>49</v>
      </c>
      <c r="D1461" t="s">
        <v>2680</v>
      </c>
      <c r="F1461">
        <v>0</v>
      </c>
      <c r="G1461">
        <v>0</v>
      </c>
      <c r="H1461">
        <v>0</v>
      </c>
      <c r="J1461">
        <v>0</v>
      </c>
      <c r="K1461">
        <v>0</v>
      </c>
      <c r="L1461">
        <v>0</v>
      </c>
      <c r="N1461">
        <v>0</v>
      </c>
    </row>
    <row r="1462" spans="1:14" x14ac:dyDescent="0.25">
      <c r="A1462" t="s">
        <v>2686</v>
      </c>
      <c r="C1462">
        <v>50</v>
      </c>
      <c r="D1462" t="s">
        <v>2681</v>
      </c>
      <c r="F1462">
        <v>0</v>
      </c>
      <c r="G1462">
        <v>0</v>
      </c>
      <c r="H1462">
        <v>0</v>
      </c>
      <c r="J1462">
        <v>0</v>
      </c>
      <c r="K1462">
        <v>0</v>
      </c>
      <c r="L1462">
        <v>0</v>
      </c>
      <c r="N1462">
        <v>0</v>
      </c>
    </row>
    <row r="1463" spans="1:14" x14ac:dyDescent="0.25">
      <c r="A1463" t="s">
        <v>2686</v>
      </c>
      <c r="D1463" t="s">
        <v>2682</v>
      </c>
      <c r="F1463">
        <v>0</v>
      </c>
      <c r="G1463">
        <v>0</v>
      </c>
      <c r="H1463">
        <v>0</v>
      </c>
      <c r="J1463">
        <v>0</v>
      </c>
      <c r="K1463">
        <v>0</v>
      </c>
      <c r="L1463">
        <v>0</v>
      </c>
      <c r="N1463">
        <v>0</v>
      </c>
    </row>
    <row r="1464" spans="1:14" x14ac:dyDescent="0.25">
      <c r="A1464" t="s">
        <v>2686</v>
      </c>
      <c r="C1464">
        <v>51</v>
      </c>
      <c r="D1464" t="s">
        <v>2582</v>
      </c>
      <c r="F1464">
        <v>0</v>
      </c>
      <c r="G1464">
        <v>0</v>
      </c>
      <c r="H1464">
        <v>0</v>
      </c>
      <c r="J1464">
        <v>0</v>
      </c>
      <c r="K1464">
        <v>0</v>
      </c>
      <c r="L1464">
        <v>0</v>
      </c>
      <c r="N1464">
        <v>0</v>
      </c>
    </row>
    <row r="1465" spans="1:14" x14ac:dyDescent="0.25">
      <c r="A1465" t="s">
        <v>2686</v>
      </c>
      <c r="C1465">
        <v>52</v>
      </c>
      <c r="D1465" t="s">
        <v>2681</v>
      </c>
      <c r="F1465">
        <v>0</v>
      </c>
      <c r="G1465">
        <v>0</v>
      </c>
      <c r="H1465">
        <v>0</v>
      </c>
      <c r="J1465">
        <v>0</v>
      </c>
      <c r="K1465">
        <v>0</v>
      </c>
      <c r="L1465">
        <v>0</v>
      </c>
      <c r="N1465">
        <v>0</v>
      </c>
    </row>
    <row r="1466" spans="1:14" x14ac:dyDescent="0.25">
      <c r="A1466" t="s">
        <v>2686</v>
      </c>
      <c r="D1466" t="s">
        <v>2683</v>
      </c>
      <c r="F1466">
        <v>294840</v>
      </c>
      <c r="G1466">
        <v>0</v>
      </c>
      <c r="H1466">
        <v>294840</v>
      </c>
      <c r="J1466">
        <v>294840</v>
      </c>
      <c r="K1466">
        <v>0</v>
      </c>
      <c r="L1466">
        <v>294840</v>
      </c>
      <c r="N1466">
        <v>0</v>
      </c>
    </row>
    <row r="1467" spans="1:14" x14ac:dyDescent="0.25">
      <c r="A1467" t="s">
        <v>2686</v>
      </c>
      <c r="C1467">
        <v>53</v>
      </c>
      <c r="D1467" t="s">
        <v>2562</v>
      </c>
      <c r="F1467">
        <v>294840</v>
      </c>
      <c r="G1467">
        <v>0</v>
      </c>
      <c r="H1467">
        <v>294840</v>
      </c>
      <c r="J1467">
        <v>294840</v>
      </c>
      <c r="K1467">
        <v>0</v>
      </c>
      <c r="L1467">
        <v>294840</v>
      </c>
      <c r="N1467">
        <v>0</v>
      </c>
    </row>
    <row r="1468" spans="1:14" x14ac:dyDescent="0.25">
      <c r="A1468" t="s">
        <v>2686</v>
      </c>
      <c r="D1468" t="s">
        <v>2684</v>
      </c>
      <c r="F1468">
        <v>4490155</v>
      </c>
      <c r="G1468">
        <v>0</v>
      </c>
      <c r="H1468">
        <v>4490155</v>
      </c>
      <c r="J1468">
        <v>4490155</v>
      </c>
      <c r="K1468">
        <v>0</v>
      </c>
      <c r="L1468">
        <v>4490155</v>
      </c>
      <c r="N1468">
        <v>0</v>
      </c>
    </row>
    <row r="1469" spans="1:14" x14ac:dyDescent="0.25">
      <c r="A1469" t="s">
        <v>2686</v>
      </c>
      <c r="C1469">
        <v>54</v>
      </c>
      <c r="D1469" t="s">
        <v>2563</v>
      </c>
      <c r="F1469">
        <v>4490155</v>
      </c>
      <c r="G1469">
        <v>0</v>
      </c>
      <c r="H1469">
        <v>4490155</v>
      </c>
      <c r="J1469">
        <v>4490155</v>
      </c>
      <c r="K1469">
        <v>0</v>
      </c>
      <c r="L1469">
        <v>4490155</v>
      </c>
      <c r="N1469">
        <v>0</v>
      </c>
    </row>
    <row r="1470" spans="1:14" x14ac:dyDescent="0.25">
      <c r="A1470" t="s">
        <v>2686</v>
      </c>
      <c r="D1470" t="s">
        <v>1509</v>
      </c>
      <c r="F1470">
        <v>0</v>
      </c>
      <c r="G1470">
        <v>0</v>
      </c>
      <c r="H1470">
        <v>0</v>
      </c>
      <c r="I1470">
        <v>808920</v>
      </c>
      <c r="J1470">
        <v>0</v>
      </c>
      <c r="K1470">
        <v>0</v>
      </c>
      <c r="L1470">
        <v>0</v>
      </c>
      <c r="N1470">
        <v>0</v>
      </c>
    </row>
    <row r="1471" spans="1:14" x14ac:dyDescent="0.25">
      <c r="A1471" t="s">
        <v>2686</v>
      </c>
      <c r="C1471">
        <v>55</v>
      </c>
      <c r="D1471" t="s">
        <v>2555</v>
      </c>
      <c r="G1471">
        <v>0</v>
      </c>
      <c r="H1471">
        <v>0</v>
      </c>
      <c r="K1471">
        <v>0</v>
      </c>
      <c r="L1471">
        <v>0</v>
      </c>
      <c r="N1471">
        <v>0</v>
      </c>
    </row>
    <row r="1472" spans="1:14" x14ac:dyDescent="0.25">
      <c r="A1472" t="s">
        <v>2686</v>
      </c>
      <c r="B1472" t="s">
        <v>2621</v>
      </c>
      <c r="C1472" s="326" t="s">
        <v>2645</v>
      </c>
      <c r="D1472" s="326" t="s">
        <v>2646</v>
      </c>
      <c r="E1472" s="326"/>
      <c r="F1472" s="326" t="s">
        <v>2647</v>
      </c>
      <c r="G1472" s="326"/>
      <c r="H1472" s="326"/>
      <c r="I1472" s="326"/>
      <c r="J1472" s="326" t="s">
        <v>2648</v>
      </c>
      <c r="K1472" s="326"/>
      <c r="L1472" s="326"/>
      <c r="M1472" s="326"/>
      <c r="N1472" s="326" t="s">
        <v>2649</v>
      </c>
    </row>
    <row r="1473" spans="1:14" x14ac:dyDescent="0.25">
      <c r="A1473" t="s">
        <v>2686</v>
      </c>
      <c r="C1473" s="326"/>
      <c r="D1473" s="326"/>
      <c r="E1473" s="326"/>
      <c r="F1473" s="326" t="s">
        <v>2650</v>
      </c>
      <c r="G1473" s="326" t="s">
        <v>2651</v>
      </c>
      <c r="H1473" s="326" t="s">
        <v>2652</v>
      </c>
      <c r="I1473" s="326"/>
      <c r="J1473" s="326" t="s">
        <v>2650</v>
      </c>
      <c r="K1473" s="326" t="s">
        <v>2651</v>
      </c>
      <c r="L1473" s="326" t="s">
        <v>2652</v>
      </c>
      <c r="M1473" s="326"/>
      <c r="N1473" s="326"/>
    </row>
    <row r="1474" spans="1:14" x14ac:dyDescent="0.25">
      <c r="A1474" t="s">
        <v>2686</v>
      </c>
      <c r="C1474" s="326" t="s">
        <v>2653</v>
      </c>
      <c r="D1474" s="326"/>
      <c r="E1474" s="326"/>
      <c r="F1474" s="326">
        <v>0</v>
      </c>
      <c r="G1474" s="326">
        <v>0</v>
      </c>
      <c r="H1474" s="326">
        <v>0</v>
      </c>
      <c r="I1474" s="326"/>
      <c r="J1474" s="326">
        <v>0</v>
      </c>
      <c r="K1474" s="326">
        <v>0</v>
      </c>
      <c r="L1474" s="326">
        <v>0</v>
      </c>
      <c r="M1474" s="326"/>
      <c r="N1474" s="326">
        <v>0</v>
      </c>
    </row>
    <row r="1475" spans="1:14" x14ac:dyDescent="0.25">
      <c r="A1475" t="s">
        <v>2686</v>
      </c>
      <c r="C1475" s="326">
        <v>1</v>
      </c>
      <c r="D1475" s="326" t="s">
        <v>2654</v>
      </c>
      <c r="E1475" s="326"/>
      <c r="F1475" s="326">
        <v>0</v>
      </c>
      <c r="G1475" s="326">
        <v>0</v>
      </c>
      <c r="H1475" s="326">
        <v>0</v>
      </c>
      <c r="I1475" s="326"/>
      <c r="J1475" s="326">
        <v>0</v>
      </c>
      <c r="K1475" s="326">
        <v>0</v>
      </c>
      <c r="L1475" s="326">
        <v>0</v>
      </c>
      <c r="M1475" s="326"/>
      <c r="N1475" s="326">
        <v>0</v>
      </c>
    </row>
    <row r="1476" spans="1:14" x14ac:dyDescent="0.25">
      <c r="A1476" t="s">
        <v>2686</v>
      </c>
      <c r="C1476" s="326">
        <v>2</v>
      </c>
      <c r="D1476" s="326" t="s">
        <v>2655</v>
      </c>
      <c r="E1476" s="326"/>
      <c r="F1476" s="326">
        <v>0</v>
      </c>
      <c r="G1476" s="326">
        <v>0</v>
      </c>
      <c r="H1476" s="326">
        <v>0</v>
      </c>
      <c r="I1476" s="326"/>
      <c r="J1476" s="326">
        <v>0</v>
      </c>
      <c r="K1476" s="326">
        <v>0</v>
      </c>
      <c r="L1476" s="326">
        <v>0</v>
      </c>
      <c r="M1476" s="326"/>
      <c r="N1476" s="326">
        <v>0</v>
      </c>
    </row>
    <row r="1477" spans="1:14" x14ac:dyDescent="0.25">
      <c r="A1477" t="s">
        <v>2686</v>
      </c>
      <c r="C1477" s="326" t="s">
        <v>2656</v>
      </c>
      <c r="D1477" s="326"/>
      <c r="E1477" s="326"/>
      <c r="F1477" s="326">
        <v>5529588626</v>
      </c>
      <c r="G1477" s="326">
        <v>0</v>
      </c>
      <c r="H1477" s="326">
        <v>5529588626</v>
      </c>
      <c r="I1477" s="326"/>
      <c r="J1477" s="326">
        <v>10475834738</v>
      </c>
      <c r="K1477" s="326">
        <v>-4953958901</v>
      </c>
      <c r="L1477" s="326">
        <v>5521875837</v>
      </c>
      <c r="M1477" s="326"/>
      <c r="N1477" s="326">
        <v>7712789</v>
      </c>
    </row>
    <row r="1478" spans="1:14" x14ac:dyDescent="0.25">
      <c r="A1478" t="s">
        <v>2686</v>
      </c>
      <c r="C1478" s="326"/>
      <c r="D1478" s="326" t="s">
        <v>2657</v>
      </c>
      <c r="E1478" s="326"/>
      <c r="F1478" s="326">
        <v>0</v>
      </c>
      <c r="G1478" s="326">
        <v>0</v>
      </c>
      <c r="H1478" s="326">
        <v>0</v>
      </c>
      <c r="I1478" s="326"/>
      <c r="J1478" s="326">
        <v>0</v>
      </c>
      <c r="K1478" s="326">
        <v>0</v>
      </c>
      <c r="L1478" s="326">
        <v>0</v>
      </c>
      <c r="M1478" s="326"/>
      <c r="N1478" s="326">
        <v>0</v>
      </c>
    </row>
    <row r="1479" spans="1:14" x14ac:dyDescent="0.25">
      <c r="A1479" t="s">
        <v>2686</v>
      </c>
      <c r="C1479" s="326">
        <v>3</v>
      </c>
      <c r="D1479" s="326" t="s">
        <v>2574</v>
      </c>
      <c r="E1479" s="326"/>
      <c r="F1479" s="326">
        <v>0</v>
      </c>
      <c r="G1479" s="326">
        <v>0</v>
      </c>
      <c r="H1479" s="326">
        <v>0</v>
      </c>
      <c r="I1479" s="326"/>
      <c r="J1479" s="326">
        <v>0</v>
      </c>
      <c r="K1479" s="326">
        <v>0</v>
      </c>
      <c r="L1479" s="326">
        <v>0</v>
      </c>
      <c r="M1479" s="326"/>
      <c r="N1479" s="326">
        <v>0</v>
      </c>
    </row>
    <row r="1480" spans="1:14" x14ac:dyDescent="0.25">
      <c r="A1480" t="s">
        <v>2686</v>
      </c>
      <c r="C1480" s="326">
        <v>4</v>
      </c>
      <c r="D1480" s="326" t="s">
        <v>2551</v>
      </c>
      <c r="E1480" s="326"/>
      <c r="F1480" s="326">
        <v>0</v>
      </c>
      <c r="G1480" s="326">
        <v>0</v>
      </c>
      <c r="H1480" s="326">
        <v>0</v>
      </c>
      <c r="I1480" s="326"/>
      <c r="J1480" s="326">
        <v>0</v>
      </c>
      <c r="K1480" s="326">
        <v>0</v>
      </c>
      <c r="L1480" s="326">
        <v>0</v>
      </c>
      <c r="M1480" s="326"/>
      <c r="N1480" s="326">
        <v>0</v>
      </c>
    </row>
    <row r="1481" spans="1:14" x14ac:dyDescent="0.25">
      <c r="A1481" t="s">
        <v>2686</v>
      </c>
      <c r="C1481" s="326">
        <v>5</v>
      </c>
      <c r="D1481" s="326" t="s">
        <v>2565</v>
      </c>
      <c r="E1481" s="326"/>
      <c r="F1481" s="326">
        <v>0</v>
      </c>
      <c r="G1481" s="326">
        <v>0</v>
      </c>
      <c r="H1481" s="326">
        <v>0</v>
      </c>
      <c r="I1481" s="326"/>
      <c r="J1481" s="326">
        <v>0</v>
      </c>
      <c r="K1481" s="326">
        <v>0</v>
      </c>
      <c r="L1481" s="326">
        <v>0</v>
      </c>
      <c r="M1481" s="326"/>
      <c r="N1481" s="326">
        <v>0</v>
      </c>
    </row>
    <row r="1482" spans="1:14" x14ac:dyDescent="0.25">
      <c r="A1482" t="s">
        <v>2686</v>
      </c>
      <c r="C1482" s="326">
        <v>6</v>
      </c>
      <c r="D1482" s="326" t="s">
        <v>2658</v>
      </c>
      <c r="E1482" s="326"/>
      <c r="F1482" s="326">
        <v>0</v>
      </c>
      <c r="G1482" s="326">
        <v>0</v>
      </c>
      <c r="H1482" s="326">
        <v>0</v>
      </c>
      <c r="I1482" s="326"/>
      <c r="J1482" s="326">
        <v>0</v>
      </c>
      <c r="K1482" s="326">
        <v>0</v>
      </c>
      <c r="L1482" s="326">
        <v>0</v>
      </c>
      <c r="M1482" s="326"/>
      <c r="N1482" s="326">
        <v>0</v>
      </c>
    </row>
    <row r="1483" spans="1:14" x14ac:dyDescent="0.25">
      <c r="A1483" t="s">
        <v>2686</v>
      </c>
      <c r="C1483" s="326">
        <v>7</v>
      </c>
      <c r="D1483" s="326" t="s">
        <v>2576</v>
      </c>
      <c r="E1483" s="326"/>
      <c r="F1483" s="326">
        <v>0</v>
      </c>
      <c r="G1483" s="326">
        <v>0</v>
      </c>
      <c r="H1483" s="326">
        <v>0</v>
      </c>
      <c r="I1483" s="326"/>
      <c r="J1483" s="326">
        <v>0</v>
      </c>
      <c r="K1483" s="326">
        <v>0</v>
      </c>
      <c r="L1483" s="326">
        <v>0</v>
      </c>
      <c r="M1483" s="326"/>
      <c r="N1483" s="326">
        <v>0</v>
      </c>
    </row>
    <row r="1484" spans="1:14" x14ac:dyDescent="0.25">
      <c r="A1484" t="s">
        <v>2686</v>
      </c>
      <c r="C1484" s="326"/>
      <c r="D1484" s="326" t="s">
        <v>2659</v>
      </c>
      <c r="E1484" s="326"/>
      <c r="F1484" s="326">
        <v>0</v>
      </c>
      <c r="G1484" s="326">
        <v>0</v>
      </c>
      <c r="H1484" s="326">
        <v>0</v>
      </c>
      <c r="I1484" s="326"/>
      <c r="J1484" s="326">
        <v>0</v>
      </c>
      <c r="K1484" s="326">
        <v>0</v>
      </c>
      <c r="L1484" s="326">
        <v>0</v>
      </c>
      <c r="M1484" s="326"/>
      <c r="N1484" s="326">
        <v>0</v>
      </c>
    </row>
    <row r="1485" spans="1:14" x14ac:dyDescent="0.25">
      <c r="A1485" t="s">
        <v>2686</v>
      </c>
      <c r="C1485" s="326">
        <v>8</v>
      </c>
      <c r="D1485" s="326" t="s">
        <v>2660</v>
      </c>
      <c r="E1485" s="326"/>
      <c r="F1485" s="326">
        <v>0</v>
      </c>
      <c r="G1485" s="326">
        <v>0</v>
      </c>
      <c r="H1485" s="326">
        <v>0</v>
      </c>
      <c r="I1485" s="326"/>
      <c r="J1485" s="326">
        <v>0</v>
      </c>
      <c r="K1485" s="326">
        <v>0</v>
      </c>
      <c r="L1485" s="326">
        <v>0</v>
      </c>
      <c r="M1485" s="326"/>
      <c r="N1485" s="326">
        <v>0</v>
      </c>
    </row>
    <row r="1486" spans="1:14" x14ac:dyDescent="0.25">
      <c r="A1486" t="s">
        <v>2686</v>
      </c>
      <c r="C1486" s="326">
        <v>9</v>
      </c>
      <c r="D1486" s="326" t="s">
        <v>2548</v>
      </c>
      <c r="E1486" s="326"/>
      <c r="F1486" s="326">
        <v>0</v>
      </c>
      <c r="G1486" s="326">
        <v>0</v>
      </c>
      <c r="H1486" s="326">
        <v>0</v>
      </c>
      <c r="I1486" s="326"/>
      <c r="J1486" s="326">
        <v>0</v>
      </c>
      <c r="K1486" s="326">
        <v>0</v>
      </c>
      <c r="L1486" s="326">
        <v>0</v>
      </c>
      <c r="M1486" s="326"/>
      <c r="N1486" s="326">
        <v>0</v>
      </c>
    </row>
    <row r="1487" spans="1:14" x14ac:dyDescent="0.25">
      <c r="A1487" t="s">
        <v>2686</v>
      </c>
      <c r="C1487" s="326">
        <v>10</v>
      </c>
      <c r="D1487" s="326" t="s">
        <v>2550</v>
      </c>
      <c r="E1487" s="326"/>
      <c r="F1487" s="326">
        <v>0</v>
      </c>
      <c r="G1487" s="326">
        <v>0</v>
      </c>
      <c r="H1487" s="326">
        <v>0</v>
      </c>
      <c r="I1487" s="326"/>
      <c r="J1487" s="326">
        <v>0</v>
      </c>
      <c r="K1487" s="326">
        <v>0</v>
      </c>
      <c r="L1487" s="326">
        <v>0</v>
      </c>
      <c r="M1487" s="326"/>
      <c r="N1487" s="326">
        <v>0</v>
      </c>
    </row>
    <row r="1488" spans="1:14" x14ac:dyDescent="0.25">
      <c r="A1488" t="s">
        <v>2686</v>
      </c>
      <c r="C1488" s="326">
        <v>11</v>
      </c>
      <c r="D1488" s="326" t="s">
        <v>2581</v>
      </c>
      <c r="E1488" s="326"/>
      <c r="F1488" s="326">
        <v>0</v>
      </c>
      <c r="G1488" s="326">
        <v>0</v>
      </c>
      <c r="H1488" s="326">
        <v>0</v>
      </c>
      <c r="I1488" s="326"/>
      <c r="J1488" s="326">
        <v>0</v>
      </c>
      <c r="K1488" s="326">
        <v>0</v>
      </c>
      <c r="L1488" s="326">
        <v>0</v>
      </c>
      <c r="M1488" s="326"/>
      <c r="N1488" s="326">
        <v>0</v>
      </c>
    </row>
    <row r="1489" spans="1:14" x14ac:dyDescent="0.25">
      <c r="A1489" t="s">
        <v>2686</v>
      </c>
      <c r="C1489" s="326">
        <v>12</v>
      </c>
      <c r="D1489" s="326" t="s">
        <v>2569</v>
      </c>
      <c r="E1489" s="326"/>
      <c r="F1489" s="326">
        <v>0</v>
      </c>
      <c r="G1489" s="326">
        <v>0</v>
      </c>
      <c r="H1489" s="326">
        <v>0</v>
      </c>
      <c r="I1489" s="326"/>
      <c r="J1489" s="326">
        <v>0</v>
      </c>
      <c r="K1489" s="326">
        <v>0</v>
      </c>
      <c r="L1489" s="326">
        <v>0</v>
      </c>
      <c r="M1489" s="326"/>
      <c r="N1489" s="326">
        <v>0</v>
      </c>
    </row>
    <row r="1490" spans="1:14" x14ac:dyDescent="0.25">
      <c r="A1490" t="s">
        <v>2686</v>
      </c>
      <c r="C1490" s="326">
        <v>13</v>
      </c>
      <c r="D1490" s="326" t="s">
        <v>2661</v>
      </c>
      <c r="E1490" s="326"/>
      <c r="F1490" s="326">
        <v>0</v>
      </c>
      <c r="G1490" s="326">
        <v>0</v>
      </c>
      <c r="H1490" s="326">
        <v>0</v>
      </c>
      <c r="I1490" s="326"/>
      <c r="J1490" s="326">
        <v>0</v>
      </c>
      <c r="K1490" s="326">
        <v>0</v>
      </c>
      <c r="L1490" s="326">
        <v>0</v>
      </c>
      <c r="M1490" s="326"/>
      <c r="N1490" s="326">
        <v>0</v>
      </c>
    </row>
    <row r="1491" spans="1:14" x14ac:dyDescent="0.25">
      <c r="A1491" t="s">
        <v>2686</v>
      </c>
      <c r="C1491" s="326">
        <v>14</v>
      </c>
      <c r="D1491" s="326" t="s">
        <v>2662</v>
      </c>
      <c r="E1491" s="326"/>
      <c r="F1491" s="326">
        <v>0</v>
      </c>
      <c r="G1491" s="326">
        <v>0</v>
      </c>
      <c r="H1491" s="326">
        <v>0</v>
      </c>
      <c r="I1491" s="326"/>
      <c r="J1491" s="326">
        <v>0</v>
      </c>
      <c r="K1491" s="326">
        <v>0</v>
      </c>
      <c r="L1491" s="326">
        <v>0</v>
      </c>
      <c r="M1491" s="326"/>
      <c r="N1491" s="326">
        <v>0</v>
      </c>
    </row>
    <row r="1492" spans="1:14" x14ac:dyDescent="0.25">
      <c r="A1492" t="s">
        <v>2686</v>
      </c>
      <c r="C1492" s="326">
        <v>15</v>
      </c>
      <c r="D1492" s="326" t="s">
        <v>2663</v>
      </c>
      <c r="E1492" s="326"/>
      <c r="F1492" s="326">
        <v>0</v>
      </c>
      <c r="G1492" s="326">
        <v>0</v>
      </c>
      <c r="H1492" s="326">
        <v>0</v>
      </c>
      <c r="I1492" s="326"/>
      <c r="J1492" s="326">
        <v>0</v>
      </c>
      <c r="K1492" s="326">
        <v>0</v>
      </c>
      <c r="L1492" s="326">
        <v>0</v>
      </c>
      <c r="M1492" s="326"/>
      <c r="N1492" s="326">
        <v>0</v>
      </c>
    </row>
    <row r="1493" spans="1:14" x14ac:dyDescent="0.25">
      <c r="A1493" t="s">
        <v>2686</v>
      </c>
      <c r="C1493" s="326"/>
      <c r="D1493" s="326" t="s">
        <v>2664</v>
      </c>
      <c r="E1493" s="326"/>
      <c r="F1493" s="326">
        <v>400000</v>
      </c>
      <c r="G1493" s="326">
        <v>0</v>
      </c>
      <c r="H1493" s="326">
        <v>400000</v>
      </c>
      <c r="I1493" s="326"/>
      <c r="J1493" s="326">
        <v>0</v>
      </c>
      <c r="K1493" s="326">
        <v>0</v>
      </c>
      <c r="L1493" s="326">
        <v>0</v>
      </c>
      <c r="M1493" s="326"/>
      <c r="N1493" s="326">
        <v>400000</v>
      </c>
    </row>
    <row r="1494" spans="1:14" x14ac:dyDescent="0.25">
      <c r="A1494" t="s">
        <v>2686</v>
      </c>
      <c r="C1494" s="326">
        <v>16</v>
      </c>
      <c r="D1494" s="326" t="s">
        <v>2581</v>
      </c>
      <c r="E1494" s="326"/>
      <c r="F1494" s="326">
        <v>0</v>
      </c>
      <c r="G1494" s="326">
        <v>0</v>
      </c>
      <c r="H1494" s="326">
        <v>0</v>
      </c>
      <c r="I1494" s="326"/>
      <c r="J1494" s="326">
        <v>0</v>
      </c>
      <c r="K1494" s="326">
        <v>0</v>
      </c>
      <c r="L1494" s="326">
        <v>0</v>
      </c>
      <c r="M1494" s="326"/>
      <c r="N1494" s="326">
        <v>0</v>
      </c>
    </row>
    <row r="1495" spans="1:14" x14ac:dyDescent="0.25">
      <c r="A1495" t="s">
        <v>2686</v>
      </c>
      <c r="C1495" s="326">
        <v>17</v>
      </c>
      <c r="D1495" s="326" t="s">
        <v>2570</v>
      </c>
      <c r="E1495" s="326"/>
      <c r="F1495" s="326">
        <v>0</v>
      </c>
      <c r="G1495" s="326">
        <v>0</v>
      </c>
      <c r="H1495" s="326">
        <v>0</v>
      </c>
      <c r="I1495" s="326"/>
      <c r="J1495" s="326">
        <v>0</v>
      </c>
      <c r="K1495" s="326">
        <v>0</v>
      </c>
      <c r="L1495" s="326">
        <v>0</v>
      </c>
      <c r="M1495" s="326"/>
      <c r="N1495" s="326">
        <v>0</v>
      </c>
    </row>
    <row r="1496" spans="1:14" x14ac:dyDescent="0.25">
      <c r="A1496" t="s">
        <v>2686</v>
      </c>
      <c r="C1496" s="326">
        <v>18</v>
      </c>
      <c r="D1496" s="326" t="s">
        <v>2665</v>
      </c>
      <c r="E1496" s="326"/>
      <c r="F1496" s="326">
        <v>0</v>
      </c>
      <c r="G1496" s="326">
        <v>0</v>
      </c>
      <c r="H1496" s="326">
        <v>0</v>
      </c>
      <c r="I1496" s="326"/>
      <c r="J1496" s="326">
        <v>0</v>
      </c>
      <c r="K1496" s="326">
        <v>0</v>
      </c>
      <c r="L1496" s="326">
        <v>0</v>
      </c>
      <c r="M1496" s="326"/>
      <c r="N1496" s="326">
        <v>0</v>
      </c>
    </row>
    <row r="1497" spans="1:14" x14ac:dyDescent="0.25">
      <c r="A1497" t="s">
        <v>2686</v>
      </c>
      <c r="C1497" s="326">
        <v>19</v>
      </c>
      <c r="D1497" s="326" t="s">
        <v>2666</v>
      </c>
      <c r="E1497" s="326"/>
      <c r="F1497" s="326">
        <v>0</v>
      </c>
      <c r="G1497" s="326">
        <v>0</v>
      </c>
      <c r="H1497" s="326">
        <v>0</v>
      </c>
      <c r="I1497" s="326"/>
      <c r="J1497" s="326">
        <v>0</v>
      </c>
      <c r="K1497" s="326">
        <v>0</v>
      </c>
      <c r="L1497" s="326">
        <v>0</v>
      </c>
      <c r="M1497" s="326"/>
      <c r="N1497" s="326">
        <v>0</v>
      </c>
    </row>
    <row r="1498" spans="1:14" x14ac:dyDescent="0.25">
      <c r="A1498" t="s">
        <v>2686</v>
      </c>
      <c r="C1498" s="326">
        <v>20</v>
      </c>
      <c r="D1498" s="326" t="s">
        <v>2667</v>
      </c>
      <c r="E1498" s="326"/>
      <c r="F1498" s="326">
        <v>0</v>
      </c>
      <c r="G1498" s="326">
        <v>0</v>
      </c>
      <c r="H1498" s="326">
        <v>0</v>
      </c>
      <c r="I1498" s="326"/>
      <c r="J1498" s="326">
        <v>0</v>
      </c>
      <c r="K1498" s="326">
        <v>0</v>
      </c>
      <c r="L1498" s="326">
        <v>0</v>
      </c>
      <c r="M1498" s="326"/>
      <c r="N1498" s="326">
        <v>0</v>
      </c>
    </row>
    <row r="1499" spans="1:14" x14ac:dyDescent="0.25">
      <c r="A1499" t="s">
        <v>2686</v>
      </c>
      <c r="C1499" s="326">
        <v>21</v>
      </c>
      <c r="D1499" s="326" t="s">
        <v>2668</v>
      </c>
      <c r="E1499" s="326"/>
      <c r="F1499" s="326">
        <v>0</v>
      </c>
      <c r="G1499" s="326">
        <v>0</v>
      </c>
      <c r="H1499" s="326">
        <v>0</v>
      </c>
      <c r="I1499" s="326"/>
      <c r="J1499" s="326">
        <v>0</v>
      </c>
      <c r="K1499" s="326">
        <v>0</v>
      </c>
      <c r="L1499" s="326">
        <v>0</v>
      </c>
      <c r="M1499" s="326"/>
      <c r="N1499" s="326">
        <v>0</v>
      </c>
    </row>
    <row r="1500" spans="1:14" x14ac:dyDescent="0.25">
      <c r="A1500" t="s">
        <v>2686</v>
      </c>
      <c r="C1500" s="326">
        <v>22</v>
      </c>
      <c r="D1500" s="326" t="s">
        <v>2669</v>
      </c>
      <c r="E1500" s="326"/>
      <c r="F1500" s="326">
        <v>0</v>
      </c>
      <c r="G1500" s="326">
        <v>0</v>
      </c>
      <c r="H1500" s="326">
        <v>0</v>
      </c>
      <c r="I1500" s="326"/>
      <c r="J1500" s="326">
        <v>0</v>
      </c>
      <c r="K1500" s="326">
        <v>0</v>
      </c>
      <c r="L1500" s="326">
        <v>0</v>
      </c>
      <c r="M1500" s="326"/>
      <c r="N1500" s="326">
        <v>0</v>
      </c>
    </row>
    <row r="1501" spans="1:14" x14ac:dyDescent="0.25">
      <c r="A1501" t="s">
        <v>2686</v>
      </c>
      <c r="C1501" s="326">
        <v>23</v>
      </c>
      <c r="D1501" s="326" t="s">
        <v>2670</v>
      </c>
      <c r="E1501" s="326"/>
      <c r="F1501" s="326">
        <v>0</v>
      </c>
      <c r="G1501" s="326">
        <v>0</v>
      </c>
      <c r="H1501" s="326">
        <v>0</v>
      </c>
      <c r="I1501" s="326"/>
      <c r="J1501" s="326">
        <v>0</v>
      </c>
      <c r="K1501" s="326">
        <v>0</v>
      </c>
      <c r="L1501" s="326">
        <v>0</v>
      </c>
      <c r="M1501" s="326"/>
      <c r="N1501" s="326">
        <v>0</v>
      </c>
    </row>
    <row r="1502" spans="1:14" x14ac:dyDescent="0.25">
      <c r="A1502" t="s">
        <v>2686</v>
      </c>
      <c r="C1502" s="326">
        <v>24</v>
      </c>
      <c r="D1502" s="326" t="s">
        <v>2556</v>
      </c>
      <c r="E1502" s="326"/>
      <c r="F1502" s="326">
        <v>0</v>
      </c>
      <c r="G1502" s="326">
        <v>0</v>
      </c>
      <c r="H1502" s="326">
        <v>0</v>
      </c>
      <c r="I1502" s="326"/>
      <c r="J1502" s="326">
        <v>0</v>
      </c>
      <c r="K1502" s="326">
        <v>0</v>
      </c>
      <c r="L1502" s="326">
        <v>0</v>
      </c>
      <c r="M1502" s="326"/>
      <c r="N1502" s="326">
        <v>0</v>
      </c>
    </row>
    <row r="1503" spans="1:14" x14ac:dyDescent="0.25">
      <c r="A1503" t="s">
        <v>2686</v>
      </c>
      <c r="C1503" s="326">
        <v>25</v>
      </c>
      <c r="D1503" s="326" t="s">
        <v>2557</v>
      </c>
      <c r="E1503" s="326"/>
      <c r="F1503" s="326">
        <v>400000</v>
      </c>
      <c r="G1503" s="326">
        <v>0</v>
      </c>
      <c r="H1503" s="326">
        <v>400000</v>
      </c>
      <c r="I1503" s="326"/>
      <c r="J1503" s="326">
        <v>0</v>
      </c>
      <c r="K1503" s="326">
        <v>0</v>
      </c>
      <c r="L1503" s="326">
        <v>0</v>
      </c>
      <c r="M1503" s="326"/>
      <c r="N1503" s="326">
        <v>400000</v>
      </c>
    </row>
    <row r="1504" spans="1:14" x14ac:dyDescent="0.25">
      <c r="A1504" t="s">
        <v>2686</v>
      </c>
      <c r="C1504" s="326"/>
      <c r="D1504" s="326" t="s">
        <v>2671</v>
      </c>
      <c r="E1504" s="326"/>
      <c r="F1504" s="326">
        <v>5525873906</v>
      </c>
      <c r="G1504" s="326">
        <v>0</v>
      </c>
      <c r="H1504" s="326">
        <v>5525873906</v>
      </c>
      <c r="I1504" s="326"/>
      <c r="J1504" s="326">
        <v>10471824116</v>
      </c>
      <c r="K1504" s="326">
        <v>-4953958901</v>
      </c>
      <c r="L1504" s="326">
        <v>5517865215</v>
      </c>
      <c r="M1504" s="326"/>
      <c r="N1504" s="326">
        <v>8008691</v>
      </c>
    </row>
    <row r="1505" spans="1:14" x14ac:dyDescent="0.25">
      <c r="A1505" t="s">
        <v>2686</v>
      </c>
      <c r="C1505" s="326">
        <v>26</v>
      </c>
      <c r="D1505" s="326" t="s">
        <v>2589</v>
      </c>
      <c r="E1505" s="326"/>
      <c r="F1505" s="326">
        <v>0</v>
      </c>
      <c r="G1505" s="326">
        <v>0</v>
      </c>
      <c r="H1505" s="326">
        <v>0</v>
      </c>
      <c r="I1505" s="326"/>
      <c r="J1505" s="326">
        <v>0</v>
      </c>
      <c r="K1505" s="326">
        <v>0</v>
      </c>
      <c r="L1505" s="326">
        <v>0</v>
      </c>
      <c r="M1505" s="326"/>
      <c r="N1505" s="326">
        <v>0</v>
      </c>
    </row>
    <row r="1506" spans="1:14" x14ac:dyDescent="0.25">
      <c r="A1506" t="s">
        <v>2686</v>
      </c>
      <c r="C1506" s="326">
        <v>27</v>
      </c>
      <c r="D1506" s="326" t="s">
        <v>2580</v>
      </c>
      <c r="E1506" s="326"/>
      <c r="F1506" s="326">
        <v>281272165</v>
      </c>
      <c r="G1506" s="326">
        <v>0</v>
      </c>
      <c r="H1506" s="326">
        <v>281272165</v>
      </c>
      <c r="I1506" s="326"/>
      <c r="J1506" s="326">
        <v>128119005</v>
      </c>
      <c r="K1506" s="326">
        <v>153153160</v>
      </c>
      <c r="L1506" s="326">
        <v>281272165</v>
      </c>
      <c r="M1506" s="326"/>
      <c r="N1506" s="326">
        <v>0</v>
      </c>
    </row>
    <row r="1507" spans="1:14" x14ac:dyDescent="0.25">
      <c r="A1507" t="s">
        <v>2686</v>
      </c>
      <c r="C1507" s="326">
        <v>28</v>
      </c>
      <c r="D1507" s="326" t="s">
        <v>2577</v>
      </c>
      <c r="E1507" s="326"/>
      <c r="F1507" s="326">
        <v>5205320445</v>
      </c>
      <c r="G1507" s="326">
        <v>0</v>
      </c>
      <c r="H1507" s="326">
        <v>5205320445</v>
      </c>
      <c r="I1507" s="326"/>
      <c r="J1507" s="326">
        <v>5205520445</v>
      </c>
      <c r="K1507" s="326">
        <v>0</v>
      </c>
      <c r="L1507" s="326">
        <v>5205520445</v>
      </c>
      <c r="M1507" s="326"/>
      <c r="N1507" s="326">
        <v>-200000</v>
      </c>
    </row>
    <row r="1508" spans="1:14" x14ac:dyDescent="0.25">
      <c r="A1508" t="s">
        <v>2686</v>
      </c>
      <c r="C1508" s="326" t="s">
        <v>2672</v>
      </c>
      <c r="D1508" s="326" t="s">
        <v>2567</v>
      </c>
      <c r="E1508" s="326"/>
      <c r="F1508" s="326">
        <v>0</v>
      </c>
      <c r="G1508" s="326">
        <v>0</v>
      </c>
      <c r="H1508" s="326">
        <v>0</v>
      </c>
      <c r="I1508" s="326"/>
      <c r="J1508" s="326">
        <v>0</v>
      </c>
      <c r="K1508" s="326">
        <v>0</v>
      </c>
      <c r="L1508" s="326">
        <v>0</v>
      </c>
      <c r="M1508" s="326"/>
      <c r="N1508" s="326">
        <v>0</v>
      </c>
    </row>
    <row r="1509" spans="1:14" x14ac:dyDescent="0.25">
      <c r="A1509" t="s">
        <v>2686</v>
      </c>
      <c r="C1509" s="326" t="s">
        <v>2673</v>
      </c>
      <c r="D1509" s="326" t="s">
        <v>2568</v>
      </c>
      <c r="E1509" s="326"/>
      <c r="F1509" s="326">
        <v>0</v>
      </c>
      <c r="G1509" s="326">
        <v>0</v>
      </c>
      <c r="H1509" s="326">
        <v>0</v>
      </c>
      <c r="I1509" s="326"/>
      <c r="J1509" s="326">
        <v>0</v>
      </c>
      <c r="K1509" s="326">
        <v>0</v>
      </c>
      <c r="L1509" s="326">
        <v>0</v>
      </c>
      <c r="M1509" s="326"/>
      <c r="N1509" s="326">
        <v>0</v>
      </c>
    </row>
    <row r="1510" spans="1:14" x14ac:dyDescent="0.25">
      <c r="A1510" t="s">
        <v>2686</v>
      </c>
      <c r="C1510" s="326">
        <v>30</v>
      </c>
      <c r="D1510" s="326" t="s">
        <v>2579</v>
      </c>
      <c r="E1510" s="326"/>
      <c r="F1510" s="326">
        <v>39204717</v>
      </c>
      <c r="G1510" s="326">
        <v>0</v>
      </c>
      <c r="H1510" s="326">
        <v>39204717</v>
      </c>
      <c r="I1510" s="326"/>
      <c r="J1510" s="326">
        <v>5138108087</v>
      </c>
      <c r="K1510" s="326">
        <v>-5107112061</v>
      </c>
      <c r="L1510" s="326">
        <v>30996026</v>
      </c>
      <c r="M1510" s="326"/>
      <c r="N1510" s="326">
        <v>8208691</v>
      </c>
    </row>
    <row r="1511" spans="1:14" x14ac:dyDescent="0.25">
      <c r="A1511" t="s">
        <v>2686</v>
      </c>
      <c r="C1511" s="326">
        <v>31</v>
      </c>
      <c r="D1511" s="326" t="s">
        <v>2558</v>
      </c>
      <c r="E1511" s="326"/>
      <c r="F1511" s="326">
        <v>0</v>
      </c>
      <c r="G1511" s="326">
        <v>0</v>
      </c>
      <c r="H1511" s="326">
        <v>0</v>
      </c>
      <c r="I1511" s="326"/>
      <c r="J1511" s="326">
        <v>0</v>
      </c>
      <c r="K1511" s="326">
        <v>0</v>
      </c>
      <c r="L1511" s="326">
        <v>0</v>
      </c>
      <c r="M1511" s="326"/>
      <c r="N1511" s="326">
        <v>0</v>
      </c>
    </row>
    <row r="1512" spans="1:14" x14ac:dyDescent="0.25">
      <c r="A1512" t="s">
        <v>2686</v>
      </c>
      <c r="C1512" s="326">
        <v>32</v>
      </c>
      <c r="D1512" s="326" t="s">
        <v>2578</v>
      </c>
      <c r="E1512" s="326"/>
      <c r="F1512" s="326">
        <v>76579</v>
      </c>
      <c r="G1512" s="326">
        <v>0</v>
      </c>
      <c r="H1512" s="326">
        <v>76579</v>
      </c>
      <c r="I1512" s="326"/>
      <c r="J1512" s="326">
        <v>76579</v>
      </c>
      <c r="K1512" s="326">
        <v>0</v>
      </c>
      <c r="L1512" s="326">
        <v>76579</v>
      </c>
      <c r="M1512" s="326"/>
      <c r="N1512" s="326">
        <v>0</v>
      </c>
    </row>
    <row r="1513" spans="1:14" x14ac:dyDescent="0.25">
      <c r="A1513" t="s">
        <v>2686</v>
      </c>
      <c r="C1513" s="326">
        <v>33</v>
      </c>
      <c r="D1513" s="326" t="s">
        <v>2588</v>
      </c>
      <c r="E1513" s="326"/>
      <c r="F1513" s="326">
        <v>0</v>
      </c>
      <c r="G1513" s="326">
        <v>0</v>
      </c>
      <c r="H1513" s="326">
        <v>0</v>
      </c>
      <c r="I1513" s="326"/>
      <c r="J1513" s="326">
        <v>0</v>
      </c>
      <c r="K1513" s="326">
        <v>0</v>
      </c>
      <c r="L1513" s="326">
        <v>0</v>
      </c>
      <c r="M1513" s="326"/>
      <c r="N1513" s="326">
        <v>0</v>
      </c>
    </row>
    <row r="1514" spans="1:14" x14ac:dyDescent="0.25">
      <c r="A1514" t="s">
        <v>2686</v>
      </c>
      <c r="C1514" s="326">
        <v>34</v>
      </c>
      <c r="D1514" s="326" t="s">
        <v>2674</v>
      </c>
      <c r="E1514" s="326"/>
      <c r="F1514" s="326">
        <v>0</v>
      </c>
      <c r="G1514" s="326">
        <v>0</v>
      </c>
      <c r="H1514" s="326">
        <v>0</v>
      </c>
      <c r="I1514" s="326"/>
      <c r="J1514" s="326">
        <v>0</v>
      </c>
      <c r="K1514" s="326">
        <v>0</v>
      </c>
      <c r="L1514" s="326">
        <v>0</v>
      </c>
      <c r="M1514" s="326"/>
      <c r="N1514" s="326">
        <v>0</v>
      </c>
    </row>
    <row r="1515" spans="1:14" x14ac:dyDescent="0.25">
      <c r="A1515" t="s">
        <v>2686</v>
      </c>
      <c r="C1515" s="326">
        <v>35</v>
      </c>
      <c r="D1515" s="326" t="s">
        <v>2675</v>
      </c>
      <c r="E1515" s="326"/>
      <c r="F1515" s="326">
        <v>0</v>
      </c>
      <c r="G1515" s="326">
        <v>0</v>
      </c>
      <c r="H1515" s="326">
        <v>0</v>
      </c>
      <c r="I1515" s="326"/>
      <c r="J1515" s="326">
        <v>0</v>
      </c>
      <c r="K1515" s="326">
        <v>0</v>
      </c>
      <c r="L1515" s="326">
        <v>0</v>
      </c>
      <c r="M1515" s="326"/>
      <c r="N1515" s="326">
        <v>0</v>
      </c>
    </row>
    <row r="1516" spans="1:14" x14ac:dyDescent="0.25">
      <c r="A1516" t="s">
        <v>2686</v>
      </c>
      <c r="C1516" s="326">
        <v>36</v>
      </c>
      <c r="D1516" s="326" t="s">
        <v>2676</v>
      </c>
      <c r="E1516" s="326"/>
      <c r="F1516" s="326">
        <v>0</v>
      </c>
      <c r="G1516" s="326">
        <v>0</v>
      </c>
      <c r="H1516" s="326">
        <v>0</v>
      </c>
      <c r="I1516" s="326"/>
      <c r="J1516" s="326">
        <v>0</v>
      </c>
      <c r="K1516" s="326">
        <v>0</v>
      </c>
      <c r="L1516" s="326">
        <v>0</v>
      </c>
      <c r="M1516" s="326"/>
      <c r="N1516" s="326">
        <v>0</v>
      </c>
    </row>
    <row r="1517" spans="1:14" x14ac:dyDescent="0.25">
      <c r="A1517" t="s">
        <v>2686</v>
      </c>
      <c r="C1517" s="326">
        <v>37</v>
      </c>
      <c r="D1517" s="326" t="s">
        <v>2566</v>
      </c>
      <c r="E1517" s="326"/>
      <c r="F1517" s="326">
        <v>0</v>
      </c>
      <c r="G1517" s="326">
        <v>0</v>
      </c>
      <c r="H1517" s="326">
        <v>0</v>
      </c>
      <c r="I1517" s="326"/>
      <c r="J1517" s="326">
        <v>0</v>
      </c>
      <c r="K1517" s="326">
        <v>0</v>
      </c>
      <c r="L1517" s="326">
        <v>0</v>
      </c>
      <c r="M1517" s="326"/>
      <c r="N1517" s="326">
        <v>0</v>
      </c>
    </row>
    <row r="1518" spans="1:14" x14ac:dyDescent="0.25">
      <c r="A1518" t="s">
        <v>2686</v>
      </c>
      <c r="C1518" s="326">
        <v>38</v>
      </c>
      <c r="D1518" s="326" t="s">
        <v>2584</v>
      </c>
      <c r="E1518" s="326"/>
      <c r="F1518" s="326">
        <v>0</v>
      </c>
      <c r="G1518" s="326">
        <v>0</v>
      </c>
      <c r="H1518" s="326">
        <v>0</v>
      </c>
      <c r="I1518" s="326"/>
      <c r="J1518" s="326">
        <v>0</v>
      </c>
      <c r="K1518" s="326">
        <v>0</v>
      </c>
      <c r="L1518" s="326">
        <v>0</v>
      </c>
      <c r="M1518" s="326"/>
      <c r="N1518" s="326">
        <v>0</v>
      </c>
    </row>
    <row r="1519" spans="1:14" x14ac:dyDescent="0.25">
      <c r="A1519" t="s">
        <v>2686</v>
      </c>
      <c r="C1519" s="326">
        <v>39</v>
      </c>
      <c r="D1519" s="326" t="s">
        <v>2677</v>
      </c>
      <c r="E1519" s="326"/>
      <c r="F1519" s="326">
        <v>0</v>
      </c>
      <c r="G1519" s="326">
        <v>0</v>
      </c>
      <c r="H1519" s="326">
        <v>0</v>
      </c>
      <c r="I1519" s="326"/>
      <c r="J1519" s="326">
        <v>0</v>
      </c>
      <c r="K1519" s="326">
        <v>0</v>
      </c>
      <c r="L1519" s="326">
        <v>0</v>
      </c>
      <c r="M1519" s="326"/>
      <c r="N1519" s="326">
        <v>0</v>
      </c>
    </row>
    <row r="1520" spans="1:14" x14ac:dyDescent="0.25">
      <c r="A1520" t="s">
        <v>2686</v>
      </c>
      <c r="C1520" s="326"/>
      <c r="D1520" s="326" t="s">
        <v>2678</v>
      </c>
      <c r="E1520" s="326"/>
      <c r="F1520" s="326">
        <v>0</v>
      </c>
      <c r="G1520" s="326">
        <v>0</v>
      </c>
      <c r="H1520" s="326">
        <v>0</v>
      </c>
      <c r="I1520" s="326"/>
      <c r="J1520" s="326">
        <v>1800942</v>
      </c>
      <c r="K1520" s="326">
        <v>0</v>
      </c>
      <c r="L1520" s="326">
        <v>1800942</v>
      </c>
      <c r="M1520" s="326"/>
      <c r="N1520" s="326">
        <v>-1800942</v>
      </c>
    </row>
    <row r="1521" spans="1:14" x14ac:dyDescent="0.25">
      <c r="A1521" t="s">
        <v>2686</v>
      </c>
      <c r="C1521" s="326">
        <v>40</v>
      </c>
      <c r="D1521" s="326" t="s">
        <v>2587</v>
      </c>
      <c r="E1521" s="326"/>
      <c r="F1521" s="326">
        <v>0</v>
      </c>
      <c r="G1521" s="326">
        <v>0</v>
      </c>
      <c r="H1521" s="326">
        <v>0</v>
      </c>
      <c r="I1521" s="326"/>
      <c r="J1521" s="326">
        <v>0</v>
      </c>
      <c r="K1521" s="326">
        <v>0</v>
      </c>
      <c r="L1521" s="326">
        <v>0</v>
      </c>
      <c r="M1521" s="326"/>
      <c r="N1521" s="326">
        <v>0</v>
      </c>
    </row>
    <row r="1522" spans="1:14" x14ac:dyDescent="0.25">
      <c r="A1522" t="s">
        <v>2686</v>
      </c>
      <c r="C1522" s="326">
        <v>41</v>
      </c>
      <c r="D1522" s="326" t="s">
        <v>2572</v>
      </c>
      <c r="E1522" s="326"/>
      <c r="F1522" s="326">
        <v>0</v>
      </c>
      <c r="G1522" s="326">
        <v>0</v>
      </c>
      <c r="H1522" s="326">
        <v>0</v>
      </c>
      <c r="I1522" s="326"/>
      <c r="J1522" s="326">
        <v>629112</v>
      </c>
      <c r="K1522" s="326">
        <v>0</v>
      </c>
      <c r="L1522" s="326">
        <v>629112</v>
      </c>
      <c r="M1522" s="326"/>
      <c r="N1522" s="326">
        <v>-629112</v>
      </c>
    </row>
    <row r="1523" spans="1:14" x14ac:dyDescent="0.25">
      <c r="A1523" t="s">
        <v>2686</v>
      </c>
      <c r="C1523" s="326">
        <v>42</v>
      </c>
      <c r="D1523" s="326" t="s">
        <v>2575</v>
      </c>
      <c r="E1523" s="326"/>
      <c r="F1523" s="326">
        <v>0</v>
      </c>
      <c r="G1523" s="326">
        <v>0</v>
      </c>
      <c r="H1523" s="326">
        <v>0</v>
      </c>
      <c r="I1523" s="326"/>
      <c r="J1523" s="326">
        <v>778636</v>
      </c>
      <c r="K1523" s="326">
        <v>0</v>
      </c>
      <c r="L1523" s="326">
        <v>778636</v>
      </c>
      <c r="M1523" s="326"/>
      <c r="N1523" s="326">
        <v>-778636</v>
      </c>
    </row>
    <row r="1524" spans="1:14" x14ac:dyDescent="0.25">
      <c r="A1524" t="s">
        <v>2686</v>
      </c>
      <c r="C1524" s="326">
        <v>43</v>
      </c>
      <c r="D1524" s="326" t="s">
        <v>2564</v>
      </c>
      <c r="E1524" s="326"/>
      <c r="F1524" s="326">
        <v>0</v>
      </c>
      <c r="G1524" s="326">
        <v>0</v>
      </c>
      <c r="H1524" s="326">
        <v>0</v>
      </c>
      <c r="I1524" s="326"/>
      <c r="J1524" s="326">
        <v>0</v>
      </c>
      <c r="K1524" s="326">
        <v>0</v>
      </c>
      <c r="L1524" s="326">
        <v>0</v>
      </c>
      <c r="M1524" s="326"/>
      <c r="N1524" s="326">
        <v>0</v>
      </c>
    </row>
    <row r="1525" spans="1:14" x14ac:dyDescent="0.25">
      <c r="A1525" t="s">
        <v>2686</v>
      </c>
      <c r="C1525" s="326">
        <v>44</v>
      </c>
      <c r="D1525" s="326" t="s">
        <v>2571</v>
      </c>
      <c r="E1525" s="326"/>
      <c r="F1525" s="326">
        <v>0</v>
      </c>
      <c r="G1525" s="326">
        <v>0</v>
      </c>
      <c r="H1525" s="326">
        <v>0</v>
      </c>
      <c r="I1525" s="326"/>
      <c r="J1525" s="326">
        <v>393194</v>
      </c>
      <c r="K1525" s="326">
        <v>0</v>
      </c>
      <c r="L1525" s="326">
        <v>393194</v>
      </c>
      <c r="M1525" s="326"/>
      <c r="N1525" s="326">
        <v>-393194</v>
      </c>
    </row>
    <row r="1526" spans="1:14" x14ac:dyDescent="0.25">
      <c r="A1526" t="s">
        <v>2686</v>
      </c>
      <c r="C1526" s="326">
        <v>45</v>
      </c>
      <c r="D1526" s="326" t="s">
        <v>2573</v>
      </c>
      <c r="E1526" s="326"/>
      <c r="F1526" s="326">
        <v>0</v>
      </c>
      <c r="G1526" s="326">
        <v>0</v>
      </c>
      <c r="H1526" s="326">
        <v>0</v>
      </c>
      <c r="I1526" s="326"/>
      <c r="J1526" s="326">
        <v>0</v>
      </c>
      <c r="K1526" s="326">
        <v>0</v>
      </c>
      <c r="L1526" s="326">
        <v>0</v>
      </c>
      <c r="M1526" s="326"/>
      <c r="N1526" s="326">
        <v>0</v>
      </c>
    </row>
    <row r="1527" spans="1:14" x14ac:dyDescent="0.25">
      <c r="A1527" t="s">
        <v>2686</v>
      </c>
      <c r="C1527" s="326">
        <v>46</v>
      </c>
      <c r="D1527" s="326" t="s">
        <v>2583</v>
      </c>
      <c r="E1527" s="326"/>
      <c r="F1527" s="326">
        <v>0</v>
      </c>
      <c r="G1527" s="326">
        <v>0</v>
      </c>
      <c r="H1527" s="326">
        <v>0</v>
      </c>
      <c r="I1527" s="326"/>
      <c r="J1527" s="326">
        <v>0</v>
      </c>
      <c r="K1527" s="326">
        <v>0</v>
      </c>
      <c r="L1527" s="326">
        <v>0</v>
      </c>
      <c r="M1527" s="326"/>
      <c r="N1527" s="326">
        <v>0</v>
      </c>
    </row>
    <row r="1528" spans="1:14" x14ac:dyDescent="0.25">
      <c r="A1528" t="s">
        <v>2686</v>
      </c>
      <c r="C1528" s="326">
        <v>47</v>
      </c>
      <c r="D1528" s="326" t="s">
        <v>2546</v>
      </c>
      <c r="E1528" s="326"/>
      <c r="F1528" s="326">
        <v>0</v>
      </c>
      <c r="G1528" s="326">
        <v>0</v>
      </c>
      <c r="H1528" s="326">
        <v>0</v>
      </c>
      <c r="I1528" s="326"/>
      <c r="J1528" s="326">
        <v>0</v>
      </c>
      <c r="K1528" s="326">
        <v>0</v>
      </c>
      <c r="L1528" s="326">
        <v>0</v>
      </c>
      <c r="M1528" s="326"/>
      <c r="N1528" s="326">
        <v>0</v>
      </c>
    </row>
    <row r="1529" spans="1:14" x14ac:dyDescent="0.25">
      <c r="A1529" t="s">
        <v>2686</v>
      </c>
      <c r="C1529" s="326"/>
      <c r="D1529" s="326" t="s">
        <v>2679</v>
      </c>
      <c r="E1529" s="326"/>
      <c r="F1529" s="326">
        <v>0</v>
      </c>
      <c r="G1529" s="326">
        <v>0</v>
      </c>
      <c r="H1529" s="326">
        <v>0</v>
      </c>
      <c r="I1529" s="326"/>
      <c r="J1529" s="326">
        <v>0</v>
      </c>
      <c r="K1529" s="326">
        <v>0</v>
      </c>
      <c r="L1529" s="326">
        <v>0</v>
      </c>
      <c r="M1529" s="326"/>
      <c r="N1529" s="326">
        <v>0</v>
      </c>
    </row>
    <row r="1530" spans="1:14" x14ac:dyDescent="0.25">
      <c r="A1530" t="s">
        <v>2686</v>
      </c>
      <c r="C1530" s="326">
        <v>48</v>
      </c>
      <c r="D1530" s="326" t="s">
        <v>2585</v>
      </c>
      <c r="E1530" s="326"/>
      <c r="F1530" s="326">
        <v>0</v>
      </c>
      <c r="G1530" s="326">
        <v>0</v>
      </c>
      <c r="H1530" s="326">
        <v>0</v>
      </c>
      <c r="I1530" s="326"/>
      <c r="J1530" s="326">
        <v>0</v>
      </c>
      <c r="K1530" s="326">
        <v>0</v>
      </c>
      <c r="L1530" s="326">
        <v>0</v>
      </c>
      <c r="M1530" s="326"/>
      <c r="N1530" s="326">
        <v>0</v>
      </c>
    </row>
    <row r="1531" spans="1:14" x14ac:dyDescent="0.25">
      <c r="A1531" t="s">
        <v>2686</v>
      </c>
      <c r="C1531" s="326">
        <v>49</v>
      </c>
      <c r="D1531" s="326" t="s">
        <v>2680</v>
      </c>
      <c r="E1531" s="326"/>
      <c r="F1531" s="326">
        <v>0</v>
      </c>
      <c r="G1531" s="326">
        <v>0</v>
      </c>
      <c r="H1531" s="326">
        <v>0</v>
      </c>
      <c r="I1531" s="326"/>
      <c r="J1531" s="326">
        <v>0</v>
      </c>
      <c r="K1531" s="326">
        <v>0</v>
      </c>
      <c r="L1531" s="326">
        <v>0</v>
      </c>
      <c r="M1531" s="326"/>
      <c r="N1531" s="326">
        <v>0</v>
      </c>
    </row>
    <row r="1532" spans="1:14" x14ac:dyDescent="0.25">
      <c r="A1532" t="s">
        <v>2686</v>
      </c>
      <c r="C1532" s="326">
        <v>50</v>
      </c>
      <c r="D1532" s="326" t="s">
        <v>2681</v>
      </c>
      <c r="E1532" s="326"/>
      <c r="F1532" s="326">
        <v>0</v>
      </c>
      <c r="G1532" s="326">
        <v>0</v>
      </c>
      <c r="H1532" s="326">
        <v>0</v>
      </c>
      <c r="I1532" s="326"/>
      <c r="J1532" s="326">
        <v>0</v>
      </c>
      <c r="K1532" s="326">
        <v>0</v>
      </c>
      <c r="L1532" s="326">
        <v>0</v>
      </c>
      <c r="M1532" s="326"/>
      <c r="N1532" s="326">
        <v>0</v>
      </c>
    </row>
    <row r="1533" spans="1:14" x14ac:dyDescent="0.25">
      <c r="A1533" t="s">
        <v>2686</v>
      </c>
      <c r="C1533" s="326"/>
      <c r="D1533" s="326" t="s">
        <v>2682</v>
      </c>
      <c r="E1533" s="326"/>
      <c r="F1533" s="326">
        <v>0</v>
      </c>
      <c r="G1533" s="326">
        <v>0</v>
      </c>
      <c r="H1533" s="326">
        <v>0</v>
      </c>
      <c r="I1533" s="326"/>
      <c r="J1533" s="326">
        <v>0</v>
      </c>
      <c r="K1533" s="326">
        <v>0</v>
      </c>
      <c r="L1533" s="326">
        <v>0</v>
      </c>
      <c r="M1533" s="326"/>
      <c r="N1533" s="326">
        <v>0</v>
      </c>
    </row>
    <row r="1534" spans="1:14" x14ac:dyDescent="0.25">
      <c r="A1534" t="s">
        <v>2686</v>
      </c>
      <c r="C1534" s="326">
        <v>51</v>
      </c>
      <c r="D1534" s="326" t="s">
        <v>2582</v>
      </c>
      <c r="E1534" s="326"/>
      <c r="F1534" s="326">
        <v>0</v>
      </c>
      <c r="G1534" s="326">
        <v>0</v>
      </c>
      <c r="H1534" s="326">
        <v>0</v>
      </c>
      <c r="I1534" s="326"/>
      <c r="J1534" s="326">
        <v>0</v>
      </c>
      <c r="K1534" s="326">
        <v>0</v>
      </c>
      <c r="L1534" s="326">
        <v>0</v>
      </c>
      <c r="M1534" s="326"/>
      <c r="N1534" s="326">
        <v>0</v>
      </c>
    </row>
    <row r="1535" spans="1:14" x14ac:dyDescent="0.25">
      <c r="A1535" t="s">
        <v>2686</v>
      </c>
      <c r="C1535" s="326">
        <v>52</v>
      </c>
      <c r="D1535" s="326" t="s">
        <v>2681</v>
      </c>
      <c r="E1535" s="326"/>
      <c r="F1535" s="326">
        <v>0</v>
      </c>
      <c r="G1535" s="326">
        <v>0</v>
      </c>
      <c r="H1535" s="326">
        <v>0</v>
      </c>
      <c r="I1535" s="326"/>
      <c r="J1535" s="326">
        <v>0</v>
      </c>
      <c r="K1535" s="326">
        <v>0</v>
      </c>
      <c r="L1535" s="326">
        <v>0</v>
      </c>
      <c r="M1535" s="326"/>
      <c r="N1535" s="326">
        <v>0</v>
      </c>
    </row>
    <row r="1536" spans="1:14" x14ac:dyDescent="0.25">
      <c r="A1536" t="s">
        <v>2686</v>
      </c>
      <c r="C1536" s="326"/>
      <c r="D1536" s="326" t="s">
        <v>2683</v>
      </c>
      <c r="E1536" s="326"/>
      <c r="F1536" s="326">
        <v>204120</v>
      </c>
      <c r="G1536" s="326">
        <v>0</v>
      </c>
      <c r="H1536" s="326">
        <v>204120</v>
      </c>
      <c r="I1536" s="326"/>
      <c r="J1536" s="326">
        <v>136080</v>
      </c>
      <c r="K1536" s="326">
        <v>0</v>
      </c>
      <c r="L1536" s="326">
        <v>136080</v>
      </c>
      <c r="M1536" s="326"/>
      <c r="N1536" s="326">
        <v>68040</v>
      </c>
    </row>
    <row r="1537" spans="1:14" x14ac:dyDescent="0.25">
      <c r="A1537" t="s">
        <v>2686</v>
      </c>
      <c r="C1537" s="326">
        <v>53</v>
      </c>
      <c r="D1537" s="326" t="s">
        <v>2562</v>
      </c>
      <c r="E1537" s="326"/>
      <c r="F1537" s="326">
        <v>204120</v>
      </c>
      <c r="G1537" s="326">
        <v>0</v>
      </c>
      <c r="H1537" s="326">
        <v>204120</v>
      </c>
      <c r="I1537" s="326"/>
      <c r="J1537" s="326">
        <v>136080</v>
      </c>
      <c r="K1537" s="326">
        <v>0</v>
      </c>
      <c r="L1537" s="326">
        <v>136080</v>
      </c>
      <c r="M1537" s="326"/>
      <c r="N1537" s="326">
        <v>68040</v>
      </c>
    </row>
    <row r="1538" spans="1:14" x14ac:dyDescent="0.25">
      <c r="A1538" t="s">
        <v>2686</v>
      </c>
      <c r="C1538" s="326"/>
      <c r="D1538" s="326" t="s">
        <v>2684</v>
      </c>
      <c r="E1538" s="326"/>
      <c r="F1538" s="326">
        <v>3110600</v>
      </c>
      <c r="G1538" s="326">
        <v>0</v>
      </c>
      <c r="H1538" s="326">
        <v>3110600</v>
      </c>
      <c r="I1538" s="326"/>
      <c r="J1538" s="326">
        <v>2073600</v>
      </c>
      <c r="K1538" s="326">
        <v>0</v>
      </c>
      <c r="L1538" s="326">
        <v>2073600</v>
      </c>
      <c r="M1538" s="326"/>
      <c r="N1538" s="326">
        <v>1037000</v>
      </c>
    </row>
    <row r="1539" spans="1:14" x14ac:dyDescent="0.25">
      <c r="A1539" t="s">
        <v>2686</v>
      </c>
      <c r="C1539" s="326">
        <v>54</v>
      </c>
      <c r="D1539" s="326" t="s">
        <v>2563</v>
      </c>
      <c r="E1539" s="326"/>
      <c r="F1539" s="326">
        <v>3110600</v>
      </c>
      <c r="G1539" s="326">
        <v>0</v>
      </c>
      <c r="H1539" s="326">
        <v>3110600</v>
      </c>
      <c r="I1539" s="326"/>
      <c r="J1539" s="326">
        <v>2073600</v>
      </c>
      <c r="K1539" s="326">
        <v>0</v>
      </c>
      <c r="L1539" s="326">
        <v>2073600</v>
      </c>
      <c r="M1539" s="326"/>
      <c r="N1539" s="326">
        <v>1037000</v>
      </c>
    </row>
    <row r="1540" spans="1:14" x14ac:dyDescent="0.25">
      <c r="A1540" t="s">
        <v>2686</v>
      </c>
      <c r="C1540" s="326"/>
      <c r="D1540" s="326" t="s">
        <v>1509</v>
      </c>
      <c r="E1540" s="326"/>
      <c r="F1540" s="326">
        <v>0</v>
      </c>
      <c r="G1540" s="326">
        <v>0</v>
      </c>
      <c r="H1540" s="326">
        <v>0</v>
      </c>
      <c r="I1540" s="326">
        <v>808920</v>
      </c>
      <c r="J1540" s="326">
        <v>0</v>
      </c>
      <c r="K1540" s="326">
        <v>0</v>
      </c>
      <c r="L1540" s="326">
        <v>0</v>
      </c>
      <c r="M1540" s="326"/>
      <c r="N1540" s="326">
        <v>0</v>
      </c>
    </row>
    <row r="1541" spans="1:14" x14ac:dyDescent="0.25">
      <c r="A1541" t="s">
        <v>2686</v>
      </c>
      <c r="C1541" s="326">
        <v>55</v>
      </c>
      <c r="D1541" s="326" t="s">
        <v>2555</v>
      </c>
      <c r="E1541" s="326"/>
      <c r="F1541" s="326"/>
      <c r="G1541" s="326">
        <v>0</v>
      </c>
      <c r="H1541" s="326">
        <v>0</v>
      </c>
      <c r="I1541" s="326"/>
      <c r="J1541" s="326"/>
      <c r="K1541" s="326">
        <v>0</v>
      </c>
      <c r="L1541" s="326">
        <v>0</v>
      </c>
      <c r="M1541" s="326"/>
      <c r="N1541" s="326">
        <v>0</v>
      </c>
    </row>
    <row r="1542" spans="1:14" x14ac:dyDescent="0.25">
      <c r="A1542" t="s">
        <v>2686</v>
      </c>
      <c r="B1542" t="s">
        <v>2622</v>
      </c>
      <c r="C1542" t="s">
        <v>2645</v>
      </c>
      <c r="D1542" t="s">
        <v>2646</v>
      </c>
      <c r="F1542" t="s">
        <v>2647</v>
      </c>
      <c r="J1542" t="s">
        <v>2648</v>
      </c>
      <c r="N1542" t="s">
        <v>2649</v>
      </c>
    </row>
    <row r="1543" spans="1:14" x14ac:dyDescent="0.25">
      <c r="A1543" t="s">
        <v>2686</v>
      </c>
      <c r="F1543" t="s">
        <v>2650</v>
      </c>
      <c r="G1543" t="s">
        <v>2651</v>
      </c>
      <c r="H1543" t="s">
        <v>2652</v>
      </c>
      <c r="J1543" t="s">
        <v>2650</v>
      </c>
      <c r="K1543" t="s">
        <v>2651</v>
      </c>
      <c r="L1543" t="s">
        <v>2652</v>
      </c>
    </row>
    <row r="1544" spans="1:14" x14ac:dyDescent="0.25">
      <c r="A1544" t="s">
        <v>2686</v>
      </c>
      <c r="C1544" t="s">
        <v>2653</v>
      </c>
      <c r="F1544">
        <v>0</v>
      </c>
      <c r="G1544">
        <v>0</v>
      </c>
      <c r="H1544">
        <v>0</v>
      </c>
      <c r="J1544">
        <v>0</v>
      </c>
      <c r="K1544">
        <v>0</v>
      </c>
      <c r="L1544">
        <v>0</v>
      </c>
      <c r="N1544">
        <v>0</v>
      </c>
    </row>
    <row r="1545" spans="1:14" x14ac:dyDescent="0.25">
      <c r="A1545" t="s">
        <v>2686</v>
      </c>
      <c r="C1545">
        <v>1</v>
      </c>
      <c r="D1545" t="s">
        <v>2654</v>
      </c>
      <c r="F1545">
        <v>0</v>
      </c>
      <c r="G1545">
        <v>0</v>
      </c>
      <c r="H1545">
        <v>0</v>
      </c>
      <c r="J1545">
        <v>0</v>
      </c>
      <c r="K1545">
        <v>0</v>
      </c>
      <c r="L1545">
        <v>0</v>
      </c>
      <c r="N1545">
        <v>0</v>
      </c>
    </row>
    <row r="1546" spans="1:14" x14ac:dyDescent="0.25">
      <c r="A1546" t="s">
        <v>2686</v>
      </c>
      <c r="C1546">
        <v>2</v>
      </c>
      <c r="D1546" t="s">
        <v>2655</v>
      </c>
      <c r="F1546">
        <v>0</v>
      </c>
      <c r="G1546">
        <v>0</v>
      </c>
      <c r="H1546">
        <v>0</v>
      </c>
      <c r="J1546">
        <v>0</v>
      </c>
      <c r="K1546">
        <v>0</v>
      </c>
      <c r="L1546">
        <v>0</v>
      </c>
      <c r="N1546">
        <v>0</v>
      </c>
    </row>
    <row r="1547" spans="1:14" x14ac:dyDescent="0.25">
      <c r="A1547" t="s">
        <v>2686</v>
      </c>
      <c r="C1547" t="s">
        <v>2656</v>
      </c>
      <c r="F1547">
        <v>318857825</v>
      </c>
      <c r="G1547">
        <v>-82465814</v>
      </c>
      <c r="H1547">
        <v>236392011</v>
      </c>
      <c r="J1547">
        <v>235851585</v>
      </c>
      <c r="K1547">
        <v>0</v>
      </c>
      <c r="L1547">
        <v>235851585</v>
      </c>
      <c r="N1547">
        <v>540426</v>
      </c>
    </row>
    <row r="1548" spans="1:14" x14ac:dyDescent="0.25">
      <c r="A1548" t="s">
        <v>2686</v>
      </c>
      <c r="D1548" t="s">
        <v>2657</v>
      </c>
      <c r="F1548">
        <v>0</v>
      </c>
      <c r="G1548">
        <v>0</v>
      </c>
      <c r="H1548">
        <v>0</v>
      </c>
      <c r="J1548">
        <v>0</v>
      </c>
      <c r="K1548">
        <v>0</v>
      </c>
      <c r="L1548">
        <v>0</v>
      </c>
      <c r="N1548">
        <v>0</v>
      </c>
    </row>
    <row r="1549" spans="1:14" x14ac:dyDescent="0.25">
      <c r="A1549" t="s">
        <v>2686</v>
      </c>
      <c r="C1549">
        <v>3</v>
      </c>
      <c r="D1549" t="s">
        <v>2574</v>
      </c>
      <c r="F1549">
        <v>0</v>
      </c>
      <c r="G1549">
        <v>0</v>
      </c>
      <c r="H1549">
        <v>0</v>
      </c>
      <c r="J1549">
        <v>0</v>
      </c>
      <c r="K1549">
        <v>0</v>
      </c>
      <c r="L1549">
        <v>0</v>
      </c>
      <c r="N1549">
        <v>0</v>
      </c>
    </row>
    <row r="1550" spans="1:14" x14ac:dyDescent="0.25">
      <c r="A1550" t="s">
        <v>2686</v>
      </c>
      <c r="C1550">
        <v>4</v>
      </c>
      <c r="D1550" t="s">
        <v>2551</v>
      </c>
      <c r="F1550">
        <v>0</v>
      </c>
      <c r="G1550">
        <v>0</v>
      </c>
      <c r="H1550">
        <v>0</v>
      </c>
      <c r="J1550">
        <v>0</v>
      </c>
      <c r="K1550">
        <v>0</v>
      </c>
      <c r="L1550">
        <v>0</v>
      </c>
      <c r="N1550">
        <v>0</v>
      </c>
    </row>
    <row r="1551" spans="1:14" x14ac:dyDescent="0.25">
      <c r="A1551" t="s">
        <v>2686</v>
      </c>
      <c r="C1551">
        <v>5</v>
      </c>
      <c r="D1551" t="s">
        <v>2565</v>
      </c>
      <c r="F1551">
        <v>0</v>
      </c>
      <c r="G1551">
        <v>0</v>
      </c>
      <c r="H1551">
        <v>0</v>
      </c>
      <c r="J1551">
        <v>0</v>
      </c>
      <c r="K1551">
        <v>0</v>
      </c>
      <c r="L1551">
        <v>0</v>
      </c>
      <c r="N1551">
        <v>0</v>
      </c>
    </row>
    <row r="1552" spans="1:14" x14ac:dyDescent="0.25">
      <c r="A1552" t="s">
        <v>2686</v>
      </c>
      <c r="C1552">
        <v>6</v>
      </c>
      <c r="D1552" t="s">
        <v>2658</v>
      </c>
      <c r="F1552">
        <v>0</v>
      </c>
      <c r="G1552">
        <v>0</v>
      </c>
      <c r="H1552">
        <v>0</v>
      </c>
      <c r="J1552">
        <v>0</v>
      </c>
      <c r="K1552">
        <v>0</v>
      </c>
      <c r="L1552">
        <v>0</v>
      </c>
      <c r="N1552">
        <v>0</v>
      </c>
    </row>
    <row r="1553" spans="1:14" x14ac:dyDescent="0.25">
      <c r="A1553" t="s">
        <v>2686</v>
      </c>
      <c r="C1553">
        <v>7</v>
      </c>
      <c r="D1553" t="s">
        <v>2576</v>
      </c>
      <c r="F1553">
        <v>0</v>
      </c>
      <c r="G1553">
        <v>0</v>
      </c>
      <c r="H1553">
        <v>0</v>
      </c>
      <c r="J1553">
        <v>0</v>
      </c>
      <c r="K1553">
        <v>0</v>
      </c>
      <c r="L1553">
        <v>0</v>
      </c>
      <c r="N1553">
        <v>0</v>
      </c>
    </row>
    <row r="1554" spans="1:14" x14ac:dyDescent="0.25">
      <c r="A1554" t="s">
        <v>2686</v>
      </c>
      <c r="D1554" t="s">
        <v>2659</v>
      </c>
      <c r="F1554">
        <v>292983750</v>
      </c>
      <c r="G1554">
        <v>-57855179</v>
      </c>
      <c r="H1554">
        <v>235128571</v>
      </c>
      <c r="J1554">
        <v>235670145</v>
      </c>
      <c r="K1554">
        <v>0</v>
      </c>
      <c r="L1554">
        <v>235670145</v>
      </c>
      <c r="N1554">
        <v>-541574</v>
      </c>
    </row>
    <row r="1555" spans="1:14" x14ac:dyDescent="0.25">
      <c r="A1555" t="s">
        <v>2686</v>
      </c>
      <c r="C1555">
        <v>8</v>
      </c>
      <c r="D1555" t="s">
        <v>2660</v>
      </c>
      <c r="F1555">
        <v>0</v>
      </c>
      <c r="G1555">
        <v>0</v>
      </c>
      <c r="H1555">
        <v>0</v>
      </c>
      <c r="J1555">
        <v>0</v>
      </c>
      <c r="K1555">
        <v>0</v>
      </c>
      <c r="L1555">
        <v>0</v>
      </c>
      <c r="N1555">
        <v>0</v>
      </c>
    </row>
    <row r="1556" spans="1:14" x14ac:dyDescent="0.25">
      <c r="A1556" t="s">
        <v>2686</v>
      </c>
      <c r="C1556">
        <v>9</v>
      </c>
      <c r="D1556" t="s">
        <v>2548</v>
      </c>
      <c r="F1556">
        <v>0</v>
      </c>
      <c r="G1556">
        <v>0</v>
      </c>
      <c r="H1556">
        <v>0</v>
      </c>
      <c r="J1556">
        <v>0</v>
      </c>
      <c r="K1556">
        <v>0</v>
      </c>
      <c r="L1556">
        <v>0</v>
      </c>
      <c r="N1556">
        <v>0</v>
      </c>
    </row>
    <row r="1557" spans="1:14" x14ac:dyDescent="0.25">
      <c r="A1557" t="s">
        <v>2686</v>
      </c>
      <c r="C1557">
        <v>10</v>
      </c>
      <c r="D1557" t="s">
        <v>2550</v>
      </c>
      <c r="F1557">
        <v>292983750</v>
      </c>
      <c r="G1557">
        <v>-57855179</v>
      </c>
      <c r="H1557">
        <v>235128571</v>
      </c>
      <c r="J1557">
        <v>235670145</v>
      </c>
      <c r="K1557">
        <v>0</v>
      </c>
      <c r="L1557">
        <v>235670145</v>
      </c>
      <c r="N1557">
        <v>-541574</v>
      </c>
    </row>
    <row r="1558" spans="1:14" x14ac:dyDescent="0.25">
      <c r="A1558" t="s">
        <v>2686</v>
      </c>
      <c r="C1558">
        <v>11</v>
      </c>
      <c r="D1558" t="s">
        <v>2581</v>
      </c>
      <c r="F1558">
        <v>0</v>
      </c>
      <c r="G1558">
        <v>0</v>
      </c>
      <c r="H1558">
        <v>0</v>
      </c>
      <c r="J1558">
        <v>0</v>
      </c>
      <c r="K1558">
        <v>0</v>
      </c>
      <c r="L1558">
        <v>0</v>
      </c>
      <c r="N1558">
        <v>0</v>
      </c>
    </row>
    <row r="1559" spans="1:14" x14ac:dyDescent="0.25">
      <c r="A1559" t="s">
        <v>2686</v>
      </c>
      <c r="C1559">
        <v>12</v>
      </c>
      <c r="D1559" t="s">
        <v>2569</v>
      </c>
      <c r="F1559">
        <v>0</v>
      </c>
      <c r="G1559">
        <v>0</v>
      </c>
      <c r="H1559">
        <v>0</v>
      </c>
      <c r="J1559">
        <v>0</v>
      </c>
      <c r="K1559">
        <v>0</v>
      </c>
      <c r="L1559">
        <v>0</v>
      </c>
      <c r="N1559">
        <v>0</v>
      </c>
    </row>
    <row r="1560" spans="1:14" x14ac:dyDescent="0.25">
      <c r="A1560" t="s">
        <v>2686</v>
      </c>
      <c r="C1560">
        <v>13</v>
      </c>
      <c r="D1560" t="s">
        <v>2661</v>
      </c>
      <c r="F1560">
        <v>0</v>
      </c>
      <c r="G1560">
        <v>0</v>
      </c>
      <c r="H1560">
        <v>0</v>
      </c>
      <c r="J1560">
        <v>0</v>
      </c>
      <c r="K1560">
        <v>0</v>
      </c>
      <c r="L1560">
        <v>0</v>
      </c>
      <c r="N1560">
        <v>0</v>
      </c>
    </row>
    <row r="1561" spans="1:14" x14ac:dyDescent="0.25">
      <c r="A1561" t="s">
        <v>2686</v>
      </c>
      <c r="C1561">
        <v>14</v>
      </c>
      <c r="D1561" t="s">
        <v>2662</v>
      </c>
      <c r="F1561">
        <v>0</v>
      </c>
      <c r="G1561">
        <v>0</v>
      </c>
      <c r="H1561">
        <v>0</v>
      </c>
      <c r="J1561">
        <v>0</v>
      </c>
      <c r="K1561">
        <v>0</v>
      </c>
      <c r="L1561">
        <v>0</v>
      </c>
      <c r="N1561">
        <v>0</v>
      </c>
    </row>
    <row r="1562" spans="1:14" x14ac:dyDescent="0.25">
      <c r="A1562" t="s">
        <v>2686</v>
      </c>
      <c r="C1562">
        <v>15</v>
      </c>
      <c r="D1562" t="s">
        <v>2663</v>
      </c>
      <c r="F1562">
        <v>0</v>
      </c>
      <c r="G1562">
        <v>0</v>
      </c>
      <c r="H1562">
        <v>0</v>
      </c>
      <c r="J1562">
        <v>0</v>
      </c>
      <c r="K1562">
        <v>0</v>
      </c>
      <c r="L1562">
        <v>0</v>
      </c>
      <c r="N1562">
        <v>0</v>
      </c>
    </row>
    <row r="1563" spans="1:14" x14ac:dyDescent="0.25">
      <c r="A1563" t="s">
        <v>2686</v>
      </c>
      <c r="D1563" t="s">
        <v>2664</v>
      </c>
      <c r="F1563">
        <v>0</v>
      </c>
      <c r="G1563">
        <v>0</v>
      </c>
      <c r="H1563">
        <v>0</v>
      </c>
      <c r="J1563">
        <v>0</v>
      </c>
      <c r="K1563">
        <v>0</v>
      </c>
      <c r="L1563">
        <v>0</v>
      </c>
      <c r="N1563">
        <v>0</v>
      </c>
    </row>
    <row r="1564" spans="1:14" x14ac:dyDescent="0.25">
      <c r="A1564" t="s">
        <v>2686</v>
      </c>
      <c r="C1564">
        <v>16</v>
      </c>
      <c r="D1564" t="s">
        <v>2581</v>
      </c>
      <c r="F1564">
        <v>0</v>
      </c>
      <c r="G1564">
        <v>0</v>
      </c>
      <c r="H1564">
        <v>0</v>
      </c>
      <c r="J1564">
        <v>0</v>
      </c>
      <c r="K1564">
        <v>0</v>
      </c>
      <c r="L1564">
        <v>0</v>
      </c>
      <c r="N1564">
        <v>0</v>
      </c>
    </row>
    <row r="1565" spans="1:14" x14ac:dyDescent="0.25">
      <c r="A1565" t="s">
        <v>2686</v>
      </c>
      <c r="C1565">
        <v>17</v>
      </c>
      <c r="D1565" t="s">
        <v>2570</v>
      </c>
      <c r="F1565">
        <v>0</v>
      </c>
      <c r="G1565">
        <v>0</v>
      </c>
      <c r="H1565">
        <v>0</v>
      </c>
      <c r="J1565">
        <v>0</v>
      </c>
      <c r="K1565">
        <v>0</v>
      </c>
      <c r="L1565">
        <v>0</v>
      </c>
      <c r="N1565">
        <v>0</v>
      </c>
    </row>
    <row r="1566" spans="1:14" x14ac:dyDescent="0.25">
      <c r="A1566" t="s">
        <v>2686</v>
      </c>
      <c r="C1566">
        <v>18</v>
      </c>
      <c r="D1566" t="s">
        <v>2665</v>
      </c>
      <c r="F1566">
        <v>0</v>
      </c>
      <c r="G1566">
        <v>0</v>
      </c>
      <c r="H1566">
        <v>0</v>
      </c>
      <c r="J1566">
        <v>0</v>
      </c>
      <c r="K1566">
        <v>0</v>
      </c>
      <c r="L1566">
        <v>0</v>
      </c>
      <c r="N1566">
        <v>0</v>
      </c>
    </row>
    <row r="1567" spans="1:14" x14ac:dyDescent="0.25">
      <c r="A1567" t="s">
        <v>2686</v>
      </c>
      <c r="C1567">
        <v>19</v>
      </c>
      <c r="D1567" t="s">
        <v>2666</v>
      </c>
      <c r="F1567">
        <v>0</v>
      </c>
      <c r="G1567">
        <v>0</v>
      </c>
      <c r="H1567">
        <v>0</v>
      </c>
      <c r="J1567">
        <v>0</v>
      </c>
      <c r="K1567">
        <v>0</v>
      </c>
      <c r="L1567">
        <v>0</v>
      </c>
      <c r="N1567">
        <v>0</v>
      </c>
    </row>
    <row r="1568" spans="1:14" x14ac:dyDescent="0.25">
      <c r="A1568" t="s">
        <v>2686</v>
      </c>
      <c r="C1568">
        <v>20</v>
      </c>
      <c r="D1568" t="s">
        <v>2667</v>
      </c>
      <c r="F1568">
        <v>0</v>
      </c>
      <c r="G1568">
        <v>0</v>
      </c>
      <c r="H1568">
        <v>0</v>
      </c>
      <c r="J1568">
        <v>0</v>
      </c>
      <c r="K1568">
        <v>0</v>
      </c>
      <c r="L1568">
        <v>0</v>
      </c>
      <c r="N1568">
        <v>0</v>
      </c>
    </row>
    <row r="1569" spans="1:14" x14ac:dyDescent="0.25">
      <c r="A1569" t="s">
        <v>2686</v>
      </c>
      <c r="C1569">
        <v>21</v>
      </c>
      <c r="D1569" t="s">
        <v>2668</v>
      </c>
      <c r="F1569">
        <v>0</v>
      </c>
      <c r="G1569">
        <v>0</v>
      </c>
      <c r="H1569">
        <v>0</v>
      </c>
      <c r="J1569">
        <v>0</v>
      </c>
      <c r="K1569">
        <v>0</v>
      </c>
      <c r="L1569">
        <v>0</v>
      </c>
      <c r="N1569">
        <v>0</v>
      </c>
    </row>
    <row r="1570" spans="1:14" x14ac:dyDescent="0.25">
      <c r="A1570" t="s">
        <v>2686</v>
      </c>
      <c r="C1570">
        <v>22</v>
      </c>
      <c r="D1570" t="s">
        <v>2669</v>
      </c>
      <c r="F1570">
        <v>0</v>
      </c>
      <c r="G1570">
        <v>0</v>
      </c>
      <c r="H1570">
        <v>0</v>
      </c>
      <c r="J1570">
        <v>0</v>
      </c>
      <c r="K1570">
        <v>0</v>
      </c>
      <c r="L1570">
        <v>0</v>
      </c>
      <c r="N1570">
        <v>0</v>
      </c>
    </row>
    <row r="1571" spans="1:14" x14ac:dyDescent="0.25">
      <c r="A1571" t="s">
        <v>2686</v>
      </c>
      <c r="C1571">
        <v>23</v>
      </c>
      <c r="D1571" t="s">
        <v>2670</v>
      </c>
      <c r="F1571">
        <v>0</v>
      </c>
      <c r="G1571">
        <v>0</v>
      </c>
      <c r="H1571">
        <v>0</v>
      </c>
      <c r="J1571">
        <v>0</v>
      </c>
      <c r="K1571">
        <v>0</v>
      </c>
      <c r="L1571">
        <v>0</v>
      </c>
      <c r="N1571">
        <v>0</v>
      </c>
    </row>
    <row r="1572" spans="1:14" x14ac:dyDescent="0.25">
      <c r="A1572" t="s">
        <v>2686</v>
      </c>
      <c r="C1572">
        <v>24</v>
      </c>
      <c r="D1572" t="s">
        <v>2556</v>
      </c>
      <c r="F1572">
        <v>0</v>
      </c>
      <c r="G1572">
        <v>0</v>
      </c>
      <c r="H1572">
        <v>0</v>
      </c>
      <c r="J1572">
        <v>0</v>
      </c>
      <c r="K1572">
        <v>0</v>
      </c>
      <c r="L1572">
        <v>0</v>
      </c>
      <c r="N1572">
        <v>0</v>
      </c>
    </row>
    <row r="1573" spans="1:14" x14ac:dyDescent="0.25">
      <c r="A1573" t="s">
        <v>2686</v>
      </c>
      <c r="C1573">
        <v>25</v>
      </c>
      <c r="D1573" t="s">
        <v>2557</v>
      </c>
      <c r="F1573">
        <v>0</v>
      </c>
      <c r="G1573">
        <v>0</v>
      </c>
      <c r="H1573">
        <v>0</v>
      </c>
      <c r="J1573">
        <v>0</v>
      </c>
      <c r="K1573">
        <v>0</v>
      </c>
      <c r="L1573">
        <v>0</v>
      </c>
      <c r="N1573">
        <v>0</v>
      </c>
    </row>
    <row r="1574" spans="1:14" x14ac:dyDescent="0.25">
      <c r="A1574" t="s">
        <v>2686</v>
      </c>
      <c r="D1574" t="s">
        <v>2671</v>
      </c>
      <c r="F1574">
        <v>132000</v>
      </c>
      <c r="G1574">
        <v>0</v>
      </c>
      <c r="H1574">
        <v>132000</v>
      </c>
      <c r="J1574">
        <v>0</v>
      </c>
      <c r="K1574">
        <v>0</v>
      </c>
      <c r="L1574">
        <v>0</v>
      </c>
      <c r="N1574">
        <v>132000</v>
      </c>
    </row>
    <row r="1575" spans="1:14" x14ac:dyDescent="0.25">
      <c r="A1575" t="s">
        <v>2686</v>
      </c>
      <c r="C1575">
        <v>26</v>
      </c>
      <c r="D1575" t="s">
        <v>2589</v>
      </c>
      <c r="F1575">
        <v>0</v>
      </c>
      <c r="G1575">
        <v>0</v>
      </c>
      <c r="H1575">
        <v>0</v>
      </c>
      <c r="J1575">
        <v>0</v>
      </c>
      <c r="K1575">
        <v>0</v>
      </c>
      <c r="L1575">
        <v>0</v>
      </c>
      <c r="N1575">
        <v>0</v>
      </c>
    </row>
    <row r="1576" spans="1:14" x14ac:dyDescent="0.25">
      <c r="A1576" t="s">
        <v>2686</v>
      </c>
      <c r="C1576">
        <v>27</v>
      </c>
      <c r="D1576" t="s">
        <v>2580</v>
      </c>
      <c r="F1576">
        <v>132000</v>
      </c>
      <c r="G1576">
        <v>0</v>
      </c>
      <c r="H1576">
        <v>132000</v>
      </c>
      <c r="K1576">
        <v>0</v>
      </c>
      <c r="L1576">
        <v>0</v>
      </c>
      <c r="N1576">
        <v>132000</v>
      </c>
    </row>
    <row r="1577" spans="1:14" x14ac:dyDescent="0.25">
      <c r="A1577" t="s">
        <v>2686</v>
      </c>
      <c r="C1577">
        <v>28</v>
      </c>
      <c r="D1577" t="s">
        <v>2577</v>
      </c>
      <c r="F1577">
        <v>0</v>
      </c>
      <c r="G1577">
        <v>0</v>
      </c>
      <c r="H1577">
        <v>0</v>
      </c>
      <c r="J1577">
        <v>0</v>
      </c>
      <c r="K1577">
        <v>0</v>
      </c>
      <c r="L1577">
        <v>0</v>
      </c>
      <c r="N1577">
        <v>0</v>
      </c>
    </row>
    <row r="1578" spans="1:14" x14ac:dyDescent="0.25">
      <c r="A1578" t="s">
        <v>2686</v>
      </c>
      <c r="C1578" t="s">
        <v>2672</v>
      </c>
      <c r="D1578" t="s">
        <v>2567</v>
      </c>
      <c r="F1578">
        <v>0</v>
      </c>
      <c r="G1578">
        <v>0</v>
      </c>
      <c r="H1578">
        <v>0</v>
      </c>
      <c r="J1578">
        <v>0</v>
      </c>
      <c r="K1578">
        <v>0</v>
      </c>
      <c r="L1578">
        <v>0</v>
      </c>
      <c r="N1578">
        <v>0</v>
      </c>
    </row>
    <row r="1579" spans="1:14" x14ac:dyDescent="0.25">
      <c r="A1579" t="s">
        <v>2686</v>
      </c>
      <c r="C1579" t="s">
        <v>2673</v>
      </c>
      <c r="D1579" t="s">
        <v>2568</v>
      </c>
      <c r="F1579">
        <v>0</v>
      </c>
      <c r="G1579">
        <v>0</v>
      </c>
      <c r="H1579">
        <v>0</v>
      </c>
      <c r="J1579">
        <v>0</v>
      </c>
      <c r="K1579">
        <v>0</v>
      </c>
      <c r="L1579">
        <v>0</v>
      </c>
      <c r="N1579">
        <v>0</v>
      </c>
    </row>
    <row r="1580" spans="1:14" x14ac:dyDescent="0.25">
      <c r="A1580" t="s">
        <v>2686</v>
      </c>
      <c r="C1580">
        <v>30</v>
      </c>
      <c r="D1580" t="s">
        <v>2579</v>
      </c>
      <c r="F1580">
        <v>0</v>
      </c>
      <c r="G1580">
        <v>0</v>
      </c>
      <c r="H1580">
        <v>0</v>
      </c>
      <c r="J1580">
        <v>0</v>
      </c>
      <c r="K1580">
        <v>0</v>
      </c>
      <c r="L1580">
        <v>0</v>
      </c>
      <c r="N1580">
        <v>0</v>
      </c>
    </row>
    <row r="1581" spans="1:14" x14ac:dyDescent="0.25">
      <c r="A1581" t="s">
        <v>2686</v>
      </c>
      <c r="C1581">
        <v>31</v>
      </c>
      <c r="D1581" t="s">
        <v>2558</v>
      </c>
      <c r="F1581">
        <v>0</v>
      </c>
      <c r="G1581">
        <v>0</v>
      </c>
      <c r="H1581">
        <v>0</v>
      </c>
      <c r="J1581">
        <v>0</v>
      </c>
      <c r="K1581">
        <v>0</v>
      </c>
      <c r="L1581">
        <v>0</v>
      </c>
      <c r="N1581">
        <v>0</v>
      </c>
    </row>
    <row r="1582" spans="1:14" x14ac:dyDescent="0.25">
      <c r="A1582" t="s">
        <v>2686</v>
      </c>
      <c r="C1582">
        <v>32</v>
      </c>
      <c r="D1582" t="s">
        <v>2578</v>
      </c>
      <c r="G1582">
        <v>0</v>
      </c>
      <c r="H1582">
        <v>0</v>
      </c>
      <c r="J1582">
        <v>0</v>
      </c>
      <c r="K1582">
        <v>0</v>
      </c>
      <c r="L1582">
        <v>0</v>
      </c>
      <c r="N1582">
        <v>0</v>
      </c>
    </row>
    <row r="1583" spans="1:14" x14ac:dyDescent="0.25">
      <c r="A1583" t="s">
        <v>2686</v>
      </c>
      <c r="C1583">
        <v>33</v>
      </c>
      <c r="D1583" t="s">
        <v>2588</v>
      </c>
      <c r="F1583">
        <v>0</v>
      </c>
      <c r="G1583">
        <v>0</v>
      </c>
      <c r="H1583">
        <v>0</v>
      </c>
      <c r="J1583">
        <v>0</v>
      </c>
      <c r="K1583">
        <v>0</v>
      </c>
      <c r="L1583">
        <v>0</v>
      </c>
      <c r="N1583">
        <v>0</v>
      </c>
    </row>
    <row r="1584" spans="1:14" x14ac:dyDescent="0.25">
      <c r="A1584" t="s">
        <v>2686</v>
      </c>
      <c r="C1584">
        <v>34</v>
      </c>
      <c r="D1584" t="s">
        <v>2674</v>
      </c>
      <c r="F1584">
        <v>0</v>
      </c>
      <c r="G1584">
        <v>0</v>
      </c>
      <c r="H1584">
        <v>0</v>
      </c>
      <c r="J1584">
        <v>0</v>
      </c>
      <c r="K1584">
        <v>0</v>
      </c>
      <c r="L1584">
        <v>0</v>
      </c>
      <c r="N1584">
        <v>0</v>
      </c>
    </row>
    <row r="1585" spans="1:14" x14ac:dyDescent="0.25">
      <c r="A1585" t="s">
        <v>2686</v>
      </c>
      <c r="C1585">
        <v>35</v>
      </c>
      <c r="D1585" t="s">
        <v>2675</v>
      </c>
      <c r="F1585">
        <v>0</v>
      </c>
      <c r="G1585">
        <v>0</v>
      </c>
      <c r="H1585">
        <v>0</v>
      </c>
      <c r="J1585">
        <v>0</v>
      </c>
      <c r="K1585">
        <v>0</v>
      </c>
      <c r="L1585">
        <v>0</v>
      </c>
      <c r="N1585">
        <v>0</v>
      </c>
    </row>
    <row r="1586" spans="1:14" x14ac:dyDescent="0.25">
      <c r="A1586" t="s">
        <v>2686</v>
      </c>
      <c r="C1586">
        <v>36</v>
      </c>
      <c r="D1586" t="s">
        <v>2676</v>
      </c>
      <c r="F1586">
        <v>0</v>
      </c>
      <c r="G1586">
        <v>0</v>
      </c>
      <c r="H1586">
        <v>0</v>
      </c>
      <c r="J1586">
        <v>0</v>
      </c>
      <c r="K1586">
        <v>0</v>
      </c>
      <c r="L1586">
        <v>0</v>
      </c>
      <c r="N1586">
        <v>0</v>
      </c>
    </row>
    <row r="1587" spans="1:14" x14ac:dyDescent="0.25">
      <c r="A1587" t="s">
        <v>2686</v>
      </c>
      <c r="C1587">
        <v>37</v>
      </c>
      <c r="D1587" t="s">
        <v>2566</v>
      </c>
      <c r="F1587">
        <v>0</v>
      </c>
      <c r="G1587">
        <v>0</v>
      </c>
      <c r="H1587">
        <v>0</v>
      </c>
      <c r="J1587">
        <v>0</v>
      </c>
      <c r="K1587">
        <v>0</v>
      </c>
      <c r="L1587">
        <v>0</v>
      </c>
      <c r="N1587">
        <v>0</v>
      </c>
    </row>
    <row r="1588" spans="1:14" x14ac:dyDescent="0.25">
      <c r="A1588" t="s">
        <v>2686</v>
      </c>
      <c r="C1588">
        <v>38</v>
      </c>
      <c r="D1588" t="s">
        <v>2584</v>
      </c>
      <c r="F1588">
        <v>0</v>
      </c>
      <c r="G1588">
        <v>0</v>
      </c>
      <c r="H1588">
        <v>0</v>
      </c>
      <c r="J1588">
        <v>0</v>
      </c>
      <c r="K1588">
        <v>0</v>
      </c>
      <c r="L1588">
        <v>0</v>
      </c>
      <c r="N1588">
        <v>0</v>
      </c>
    </row>
    <row r="1589" spans="1:14" x14ac:dyDescent="0.25">
      <c r="A1589" t="s">
        <v>2686</v>
      </c>
      <c r="C1589">
        <v>39</v>
      </c>
      <c r="D1589" t="s">
        <v>2677</v>
      </c>
      <c r="F1589">
        <v>0</v>
      </c>
      <c r="G1589">
        <v>0</v>
      </c>
      <c r="H1589">
        <v>0</v>
      </c>
      <c r="J1589">
        <v>0</v>
      </c>
      <c r="K1589">
        <v>0</v>
      </c>
      <c r="L1589">
        <v>0</v>
      </c>
      <c r="N1589">
        <v>0</v>
      </c>
    </row>
    <row r="1590" spans="1:14" x14ac:dyDescent="0.25">
      <c r="A1590" t="s">
        <v>2686</v>
      </c>
      <c r="D1590" t="s">
        <v>2678</v>
      </c>
      <c r="F1590">
        <v>0</v>
      </c>
      <c r="G1590">
        <v>0</v>
      </c>
      <c r="H1590">
        <v>0</v>
      </c>
      <c r="J1590">
        <v>0</v>
      </c>
      <c r="K1590">
        <v>0</v>
      </c>
      <c r="L1590">
        <v>0</v>
      </c>
      <c r="N1590">
        <v>0</v>
      </c>
    </row>
    <row r="1591" spans="1:14" x14ac:dyDescent="0.25">
      <c r="A1591" t="s">
        <v>2686</v>
      </c>
      <c r="C1591">
        <v>40</v>
      </c>
      <c r="D1591" t="s">
        <v>2587</v>
      </c>
      <c r="F1591">
        <v>0</v>
      </c>
      <c r="G1591">
        <v>0</v>
      </c>
      <c r="H1591">
        <v>0</v>
      </c>
      <c r="J1591">
        <v>0</v>
      </c>
      <c r="K1591">
        <v>0</v>
      </c>
      <c r="L1591">
        <v>0</v>
      </c>
      <c r="N1591">
        <v>0</v>
      </c>
    </row>
    <row r="1592" spans="1:14" x14ac:dyDescent="0.25">
      <c r="A1592" t="s">
        <v>2686</v>
      </c>
      <c r="C1592">
        <v>41</v>
      </c>
      <c r="D1592" t="s">
        <v>2572</v>
      </c>
      <c r="F1592">
        <v>0</v>
      </c>
      <c r="G1592">
        <v>0</v>
      </c>
      <c r="H1592">
        <v>0</v>
      </c>
      <c r="J1592">
        <v>0</v>
      </c>
      <c r="K1592">
        <v>0</v>
      </c>
      <c r="L1592">
        <v>0</v>
      </c>
      <c r="N1592">
        <v>0</v>
      </c>
    </row>
    <row r="1593" spans="1:14" x14ac:dyDescent="0.25">
      <c r="A1593" t="s">
        <v>2686</v>
      </c>
      <c r="C1593">
        <v>42</v>
      </c>
      <c r="D1593" t="s">
        <v>2575</v>
      </c>
      <c r="F1593">
        <v>0</v>
      </c>
      <c r="G1593">
        <v>0</v>
      </c>
      <c r="H1593">
        <v>0</v>
      </c>
      <c r="J1593">
        <v>0</v>
      </c>
      <c r="K1593">
        <v>0</v>
      </c>
      <c r="L1593">
        <v>0</v>
      </c>
      <c r="N1593">
        <v>0</v>
      </c>
    </row>
    <row r="1594" spans="1:14" x14ac:dyDescent="0.25">
      <c r="A1594" t="s">
        <v>2686</v>
      </c>
      <c r="C1594">
        <v>43</v>
      </c>
      <c r="D1594" t="s">
        <v>2564</v>
      </c>
      <c r="F1594">
        <v>0</v>
      </c>
      <c r="G1594">
        <v>0</v>
      </c>
      <c r="H1594">
        <v>0</v>
      </c>
      <c r="J1594">
        <v>0</v>
      </c>
      <c r="K1594">
        <v>0</v>
      </c>
      <c r="L1594">
        <v>0</v>
      </c>
      <c r="N1594">
        <v>0</v>
      </c>
    </row>
    <row r="1595" spans="1:14" x14ac:dyDescent="0.25">
      <c r="A1595" t="s">
        <v>2686</v>
      </c>
      <c r="C1595">
        <v>44</v>
      </c>
      <c r="D1595" t="s">
        <v>2571</v>
      </c>
      <c r="F1595">
        <v>0</v>
      </c>
      <c r="G1595">
        <v>0</v>
      </c>
      <c r="H1595">
        <v>0</v>
      </c>
      <c r="J1595">
        <v>0</v>
      </c>
      <c r="K1595">
        <v>0</v>
      </c>
      <c r="L1595">
        <v>0</v>
      </c>
      <c r="N1595">
        <v>0</v>
      </c>
    </row>
    <row r="1596" spans="1:14" x14ac:dyDescent="0.25">
      <c r="A1596" t="s">
        <v>2686</v>
      </c>
      <c r="C1596">
        <v>45</v>
      </c>
      <c r="D1596" t="s">
        <v>2573</v>
      </c>
      <c r="F1596">
        <v>0</v>
      </c>
      <c r="G1596">
        <v>0</v>
      </c>
      <c r="H1596">
        <v>0</v>
      </c>
      <c r="J1596">
        <v>0</v>
      </c>
      <c r="K1596">
        <v>0</v>
      </c>
      <c r="L1596">
        <v>0</v>
      </c>
      <c r="N1596">
        <v>0</v>
      </c>
    </row>
    <row r="1597" spans="1:14" x14ac:dyDescent="0.25">
      <c r="A1597" t="s">
        <v>2686</v>
      </c>
      <c r="C1597">
        <v>46</v>
      </c>
      <c r="D1597" t="s">
        <v>2583</v>
      </c>
      <c r="F1597">
        <v>0</v>
      </c>
      <c r="G1597">
        <v>0</v>
      </c>
      <c r="H1597">
        <v>0</v>
      </c>
      <c r="J1597">
        <v>0</v>
      </c>
      <c r="K1597">
        <v>0</v>
      </c>
      <c r="L1597">
        <v>0</v>
      </c>
      <c r="N1597">
        <v>0</v>
      </c>
    </row>
    <row r="1598" spans="1:14" x14ac:dyDescent="0.25">
      <c r="A1598" t="s">
        <v>2686</v>
      </c>
      <c r="C1598">
        <v>47</v>
      </c>
      <c r="D1598" t="s">
        <v>2546</v>
      </c>
      <c r="F1598">
        <v>0</v>
      </c>
      <c r="G1598">
        <v>0</v>
      </c>
      <c r="H1598">
        <v>0</v>
      </c>
      <c r="J1598">
        <v>0</v>
      </c>
      <c r="K1598">
        <v>0</v>
      </c>
      <c r="L1598">
        <v>0</v>
      </c>
      <c r="N1598">
        <v>0</v>
      </c>
    </row>
    <row r="1599" spans="1:14" x14ac:dyDescent="0.25">
      <c r="A1599" t="s">
        <v>2686</v>
      </c>
      <c r="D1599" t="s">
        <v>2679</v>
      </c>
      <c r="F1599">
        <v>0</v>
      </c>
      <c r="G1599">
        <v>0</v>
      </c>
      <c r="H1599">
        <v>0</v>
      </c>
      <c r="J1599">
        <v>0</v>
      </c>
      <c r="K1599">
        <v>0</v>
      </c>
      <c r="L1599">
        <v>0</v>
      </c>
      <c r="N1599">
        <v>0</v>
      </c>
    </row>
    <row r="1600" spans="1:14" x14ac:dyDescent="0.25">
      <c r="A1600" t="s">
        <v>2686</v>
      </c>
      <c r="C1600">
        <v>48</v>
      </c>
      <c r="D1600" t="s">
        <v>2585</v>
      </c>
      <c r="F1600">
        <v>0</v>
      </c>
      <c r="G1600">
        <v>0</v>
      </c>
      <c r="H1600">
        <v>0</v>
      </c>
      <c r="J1600">
        <v>0</v>
      </c>
      <c r="K1600">
        <v>0</v>
      </c>
      <c r="L1600">
        <v>0</v>
      </c>
      <c r="N1600">
        <v>0</v>
      </c>
    </row>
    <row r="1601" spans="1:14" x14ac:dyDescent="0.25">
      <c r="A1601" t="s">
        <v>2686</v>
      </c>
      <c r="C1601">
        <v>49</v>
      </c>
      <c r="D1601" t="s">
        <v>2680</v>
      </c>
      <c r="F1601">
        <v>0</v>
      </c>
      <c r="G1601">
        <v>0</v>
      </c>
      <c r="H1601">
        <v>0</v>
      </c>
      <c r="J1601">
        <v>0</v>
      </c>
      <c r="K1601">
        <v>0</v>
      </c>
      <c r="L1601">
        <v>0</v>
      </c>
      <c r="N1601">
        <v>0</v>
      </c>
    </row>
    <row r="1602" spans="1:14" x14ac:dyDescent="0.25">
      <c r="A1602" t="s">
        <v>2686</v>
      </c>
      <c r="C1602">
        <v>50</v>
      </c>
      <c r="D1602" t="s">
        <v>2681</v>
      </c>
      <c r="F1602">
        <v>0</v>
      </c>
      <c r="G1602">
        <v>0</v>
      </c>
      <c r="H1602">
        <v>0</v>
      </c>
      <c r="J1602">
        <v>0</v>
      </c>
      <c r="K1602">
        <v>0</v>
      </c>
      <c r="L1602">
        <v>0</v>
      </c>
      <c r="N1602">
        <v>0</v>
      </c>
    </row>
    <row r="1603" spans="1:14" x14ac:dyDescent="0.25">
      <c r="A1603" t="s">
        <v>2686</v>
      </c>
      <c r="D1603" t="s">
        <v>2682</v>
      </c>
      <c r="F1603">
        <v>0</v>
      </c>
      <c r="G1603">
        <v>0</v>
      </c>
      <c r="H1603">
        <v>0</v>
      </c>
      <c r="J1603">
        <v>0</v>
      </c>
      <c r="K1603">
        <v>0</v>
      </c>
      <c r="L1603">
        <v>0</v>
      </c>
      <c r="N1603">
        <v>0</v>
      </c>
    </row>
    <row r="1604" spans="1:14" x14ac:dyDescent="0.25">
      <c r="A1604" t="s">
        <v>2686</v>
      </c>
      <c r="C1604">
        <v>51</v>
      </c>
      <c r="D1604" t="s">
        <v>2582</v>
      </c>
      <c r="F1604">
        <v>0</v>
      </c>
      <c r="G1604">
        <v>0</v>
      </c>
      <c r="H1604">
        <v>0</v>
      </c>
      <c r="J1604">
        <v>0</v>
      </c>
      <c r="K1604">
        <v>0</v>
      </c>
      <c r="L1604">
        <v>0</v>
      </c>
      <c r="N1604">
        <v>0</v>
      </c>
    </row>
    <row r="1605" spans="1:14" x14ac:dyDescent="0.25">
      <c r="A1605" t="s">
        <v>2686</v>
      </c>
      <c r="C1605">
        <v>52</v>
      </c>
      <c r="D1605" t="s">
        <v>2681</v>
      </c>
      <c r="F1605">
        <v>0</v>
      </c>
      <c r="G1605">
        <v>0</v>
      </c>
      <c r="H1605">
        <v>0</v>
      </c>
      <c r="J1605">
        <v>0</v>
      </c>
      <c r="K1605">
        <v>0</v>
      </c>
      <c r="L1605">
        <v>0</v>
      </c>
      <c r="N1605">
        <v>0</v>
      </c>
    </row>
    <row r="1606" spans="1:14" x14ac:dyDescent="0.25">
      <c r="A1606" t="s">
        <v>2686</v>
      </c>
      <c r="D1606" t="s">
        <v>2683</v>
      </c>
      <c r="F1606">
        <v>181440</v>
      </c>
      <c r="G1606">
        <v>0</v>
      </c>
      <c r="H1606">
        <v>181440</v>
      </c>
      <c r="J1606">
        <v>181440</v>
      </c>
      <c r="K1606">
        <v>0</v>
      </c>
      <c r="L1606">
        <v>181440</v>
      </c>
      <c r="N1606">
        <v>0</v>
      </c>
    </row>
    <row r="1607" spans="1:14" x14ac:dyDescent="0.25">
      <c r="A1607" t="s">
        <v>2686</v>
      </c>
      <c r="C1607">
        <v>53</v>
      </c>
      <c r="D1607" t="s">
        <v>2562</v>
      </c>
      <c r="F1607">
        <v>181440</v>
      </c>
      <c r="G1607">
        <v>0</v>
      </c>
      <c r="H1607">
        <v>181440</v>
      </c>
      <c r="J1607">
        <v>181440</v>
      </c>
      <c r="K1607">
        <v>0</v>
      </c>
      <c r="L1607">
        <v>181440</v>
      </c>
      <c r="N1607">
        <v>0</v>
      </c>
    </row>
    <row r="1608" spans="1:14" x14ac:dyDescent="0.25">
      <c r="A1608" t="s">
        <v>2686</v>
      </c>
      <c r="D1608" t="s">
        <v>2684</v>
      </c>
      <c r="F1608">
        <v>950000</v>
      </c>
      <c r="G1608">
        <v>0</v>
      </c>
      <c r="H1608">
        <v>950000</v>
      </c>
      <c r="J1608">
        <v>0</v>
      </c>
      <c r="K1608">
        <v>0</v>
      </c>
      <c r="L1608">
        <v>0</v>
      </c>
      <c r="N1608">
        <v>950000</v>
      </c>
    </row>
    <row r="1609" spans="1:14" x14ac:dyDescent="0.25">
      <c r="A1609" t="s">
        <v>2686</v>
      </c>
      <c r="C1609">
        <v>54</v>
      </c>
      <c r="D1609" t="s">
        <v>2563</v>
      </c>
      <c r="F1609">
        <v>950000</v>
      </c>
      <c r="G1609">
        <v>0</v>
      </c>
      <c r="H1609">
        <v>950000</v>
      </c>
      <c r="K1609">
        <v>0</v>
      </c>
      <c r="L1609">
        <v>0</v>
      </c>
      <c r="N1609">
        <v>950000</v>
      </c>
    </row>
    <row r="1610" spans="1:14" x14ac:dyDescent="0.25">
      <c r="A1610" t="s">
        <v>2686</v>
      </c>
      <c r="D1610" t="s">
        <v>1509</v>
      </c>
      <c r="F1610">
        <v>24610635</v>
      </c>
      <c r="G1610">
        <v>-24610635</v>
      </c>
      <c r="H1610">
        <v>0</v>
      </c>
      <c r="I1610">
        <v>808920</v>
      </c>
      <c r="J1610">
        <v>0</v>
      </c>
      <c r="K1610">
        <v>0</v>
      </c>
      <c r="L1610">
        <v>0</v>
      </c>
      <c r="N1610">
        <v>0</v>
      </c>
    </row>
    <row r="1611" spans="1:14" x14ac:dyDescent="0.25">
      <c r="A1611" t="s">
        <v>2686</v>
      </c>
      <c r="C1611">
        <v>55</v>
      </c>
      <c r="D1611" t="s">
        <v>2555</v>
      </c>
      <c r="F1611">
        <v>24610635</v>
      </c>
      <c r="G1611">
        <v>-24610635</v>
      </c>
      <c r="H1611">
        <v>0</v>
      </c>
      <c r="J1611">
        <v>0</v>
      </c>
      <c r="K1611">
        <v>0</v>
      </c>
      <c r="L1611">
        <v>0</v>
      </c>
      <c r="N1611">
        <v>0</v>
      </c>
    </row>
    <row r="1612" spans="1:14" x14ac:dyDescent="0.25">
      <c r="A1612" t="s">
        <v>2686</v>
      </c>
      <c r="B1612" t="s">
        <v>2685</v>
      </c>
      <c r="C1612" s="326" t="s">
        <v>2645</v>
      </c>
      <c r="D1612" s="326" t="s">
        <v>2646</v>
      </c>
      <c r="E1612" s="326"/>
      <c r="F1612" s="326" t="s">
        <v>2647</v>
      </c>
      <c r="G1612" s="326"/>
      <c r="H1612" s="326"/>
      <c r="I1612" s="326"/>
      <c r="J1612" s="326" t="s">
        <v>2648</v>
      </c>
      <c r="K1612" s="326"/>
      <c r="L1612" s="326"/>
      <c r="M1612" s="326"/>
      <c r="N1612" s="326" t="s">
        <v>2649</v>
      </c>
    </row>
    <row r="1613" spans="1:14" x14ac:dyDescent="0.25">
      <c r="A1613" t="s">
        <v>2686</v>
      </c>
      <c r="C1613" s="326"/>
      <c r="D1613" s="326"/>
      <c r="E1613" s="326"/>
      <c r="F1613" s="326" t="s">
        <v>2650</v>
      </c>
      <c r="G1613" s="326" t="s">
        <v>2651</v>
      </c>
      <c r="H1613" s="326" t="s">
        <v>2652</v>
      </c>
      <c r="I1613" s="326"/>
      <c r="J1613" s="326" t="s">
        <v>2650</v>
      </c>
      <c r="K1613" s="326" t="s">
        <v>2651</v>
      </c>
      <c r="L1613" s="326" t="s">
        <v>2652</v>
      </c>
      <c r="M1613" s="326"/>
      <c r="N1613" s="326"/>
    </row>
    <row r="1614" spans="1:14" x14ac:dyDescent="0.25">
      <c r="A1614" t="s">
        <v>2686</v>
      </c>
      <c r="C1614" s="326" t="s">
        <v>2653</v>
      </c>
      <c r="D1614" s="326"/>
      <c r="E1614" s="326"/>
      <c r="F1614" s="326">
        <v>0</v>
      </c>
      <c r="G1614" s="326">
        <v>0</v>
      </c>
      <c r="H1614" s="326">
        <v>0</v>
      </c>
      <c r="I1614" s="326"/>
      <c r="J1614" s="326">
        <v>0</v>
      </c>
      <c r="K1614" s="326">
        <v>0</v>
      </c>
      <c r="L1614" s="326">
        <v>0</v>
      </c>
      <c r="M1614" s="326"/>
      <c r="N1614" s="326">
        <v>0</v>
      </c>
    </row>
    <row r="1615" spans="1:14" x14ac:dyDescent="0.25">
      <c r="A1615" t="s">
        <v>2686</v>
      </c>
      <c r="C1615" s="326">
        <v>1</v>
      </c>
      <c r="D1615" s="326" t="s">
        <v>2654</v>
      </c>
      <c r="E1615" s="326"/>
      <c r="F1615" s="326">
        <v>0</v>
      </c>
      <c r="G1615" s="326">
        <v>0</v>
      </c>
      <c r="H1615" s="326">
        <v>0</v>
      </c>
      <c r="I1615" s="326"/>
      <c r="J1615" s="326">
        <v>0</v>
      </c>
      <c r="K1615" s="326">
        <v>0</v>
      </c>
      <c r="L1615" s="326">
        <v>0</v>
      </c>
      <c r="M1615" s="326"/>
      <c r="N1615" s="326">
        <v>0</v>
      </c>
    </row>
    <row r="1616" spans="1:14" x14ac:dyDescent="0.25">
      <c r="A1616" t="s">
        <v>2686</v>
      </c>
      <c r="C1616" s="326">
        <v>2</v>
      </c>
      <c r="D1616" s="326" t="s">
        <v>2655</v>
      </c>
      <c r="E1616" s="326"/>
      <c r="F1616" s="326">
        <v>0</v>
      </c>
      <c r="G1616" s="326">
        <v>0</v>
      </c>
      <c r="H1616" s="326">
        <v>0</v>
      </c>
      <c r="I1616" s="326"/>
      <c r="J1616" s="326">
        <v>0</v>
      </c>
      <c r="K1616" s="326">
        <v>0</v>
      </c>
      <c r="L1616" s="326">
        <v>0</v>
      </c>
      <c r="M1616" s="326"/>
      <c r="N1616" s="326">
        <v>0</v>
      </c>
    </row>
    <row r="1617" spans="1:14" x14ac:dyDescent="0.25">
      <c r="A1617" t="s">
        <v>2686</v>
      </c>
      <c r="C1617" s="326" t="s">
        <v>2656</v>
      </c>
      <c r="D1617" s="326"/>
      <c r="E1617" s="326"/>
      <c r="F1617" s="326">
        <v>9191657603</v>
      </c>
      <c r="G1617" s="326">
        <v>357000</v>
      </c>
      <c r="H1617" s="326">
        <v>9192014603</v>
      </c>
      <c r="I1617" s="326"/>
      <c r="J1617" s="326">
        <v>9536649215</v>
      </c>
      <c r="K1617" s="326">
        <v>-249191100</v>
      </c>
      <c r="L1617" s="326">
        <v>9287458115</v>
      </c>
      <c r="M1617" s="326"/>
      <c r="N1617" s="326">
        <v>-95443512</v>
      </c>
    </row>
    <row r="1618" spans="1:14" x14ac:dyDescent="0.25">
      <c r="A1618" t="s">
        <v>2686</v>
      </c>
      <c r="C1618" s="326"/>
      <c r="D1618" s="326" t="s">
        <v>2657</v>
      </c>
      <c r="E1618" s="326"/>
      <c r="F1618" s="326">
        <v>0</v>
      </c>
      <c r="G1618" s="326">
        <v>0</v>
      </c>
      <c r="H1618" s="326">
        <v>0</v>
      </c>
      <c r="I1618" s="326"/>
      <c r="J1618" s="326">
        <v>0</v>
      </c>
      <c r="K1618" s="326">
        <v>0</v>
      </c>
      <c r="L1618" s="326">
        <v>0</v>
      </c>
      <c r="M1618" s="326"/>
      <c r="N1618" s="326">
        <v>0</v>
      </c>
    </row>
    <row r="1619" spans="1:14" x14ac:dyDescent="0.25">
      <c r="A1619" t="s">
        <v>2686</v>
      </c>
      <c r="C1619" s="326">
        <v>3</v>
      </c>
      <c r="D1619" s="326" t="s">
        <v>2574</v>
      </c>
      <c r="E1619" s="326"/>
      <c r="F1619" s="326">
        <v>0</v>
      </c>
      <c r="G1619" s="326">
        <v>0</v>
      </c>
      <c r="H1619" s="326">
        <v>0</v>
      </c>
      <c r="I1619" s="326"/>
      <c r="J1619" s="326">
        <v>0</v>
      </c>
      <c r="K1619" s="326">
        <v>0</v>
      </c>
      <c r="L1619" s="326">
        <v>0</v>
      </c>
      <c r="M1619" s="326"/>
      <c r="N1619" s="326">
        <v>0</v>
      </c>
    </row>
    <row r="1620" spans="1:14" x14ac:dyDescent="0.25">
      <c r="A1620" t="s">
        <v>2686</v>
      </c>
      <c r="C1620" s="326">
        <v>4</v>
      </c>
      <c r="D1620" s="326" t="s">
        <v>2551</v>
      </c>
      <c r="E1620" s="326"/>
      <c r="F1620" s="326">
        <v>0</v>
      </c>
      <c r="G1620" s="326">
        <v>0</v>
      </c>
      <c r="H1620" s="326">
        <v>0</v>
      </c>
      <c r="I1620" s="326"/>
      <c r="J1620" s="326">
        <v>0</v>
      </c>
      <c r="K1620" s="326">
        <v>0</v>
      </c>
      <c r="L1620" s="326">
        <v>0</v>
      </c>
      <c r="M1620" s="326"/>
      <c r="N1620" s="326">
        <v>0</v>
      </c>
    </row>
    <row r="1621" spans="1:14" x14ac:dyDescent="0.25">
      <c r="A1621" t="s">
        <v>2686</v>
      </c>
      <c r="C1621" s="326">
        <v>5</v>
      </c>
      <c r="D1621" s="326" t="s">
        <v>2565</v>
      </c>
      <c r="E1621" s="326"/>
      <c r="F1621" s="326">
        <v>0</v>
      </c>
      <c r="G1621" s="326">
        <v>0</v>
      </c>
      <c r="H1621" s="326">
        <v>0</v>
      </c>
      <c r="I1621" s="326"/>
      <c r="J1621" s="326">
        <v>0</v>
      </c>
      <c r="K1621" s="326">
        <v>0</v>
      </c>
      <c r="L1621" s="326">
        <v>0</v>
      </c>
      <c r="M1621" s="326"/>
      <c r="N1621" s="326">
        <v>0</v>
      </c>
    </row>
    <row r="1622" spans="1:14" x14ac:dyDescent="0.25">
      <c r="A1622" t="s">
        <v>2686</v>
      </c>
      <c r="C1622" s="326">
        <v>6</v>
      </c>
      <c r="D1622" s="326" t="s">
        <v>2658</v>
      </c>
      <c r="E1622" s="326"/>
      <c r="F1622" s="326">
        <v>0</v>
      </c>
      <c r="G1622" s="326">
        <v>0</v>
      </c>
      <c r="H1622" s="326">
        <v>0</v>
      </c>
      <c r="I1622" s="326"/>
      <c r="J1622" s="326">
        <v>0</v>
      </c>
      <c r="K1622" s="326">
        <v>0</v>
      </c>
      <c r="L1622" s="326">
        <v>0</v>
      </c>
      <c r="M1622" s="326"/>
      <c r="N1622" s="326">
        <v>0</v>
      </c>
    </row>
    <row r="1623" spans="1:14" x14ac:dyDescent="0.25">
      <c r="A1623" t="s">
        <v>2686</v>
      </c>
      <c r="C1623" s="326">
        <v>7</v>
      </c>
      <c r="D1623" s="326" t="s">
        <v>2576</v>
      </c>
      <c r="E1623" s="326"/>
      <c r="F1623" s="326">
        <v>0</v>
      </c>
      <c r="G1623" s="326">
        <v>0</v>
      </c>
      <c r="H1623" s="326">
        <v>0</v>
      </c>
      <c r="I1623" s="326"/>
      <c r="J1623" s="326">
        <v>0</v>
      </c>
      <c r="K1623" s="326">
        <v>0</v>
      </c>
      <c r="L1623" s="326">
        <v>0</v>
      </c>
      <c r="M1623" s="326"/>
      <c r="N1623" s="326">
        <v>0</v>
      </c>
    </row>
    <row r="1624" spans="1:14" x14ac:dyDescent="0.25">
      <c r="A1624" t="s">
        <v>2686</v>
      </c>
      <c r="C1624" s="326"/>
      <c r="D1624" s="326" t="s">
        <v>2659</v>
      </c>
      <c r="E1624" s="326"/>
      <c r="F1624" s="326">
        <v>861588471.99999964</v>
      </c>
      <c r="G1624" s="326">
        <v>0</v>
      </c>
      <c r="H1624" s="326">
        <v>861588471.99999964</v>
      </c>
      <c r="I1624" s="326"/>
      <c r="J1624" s="326">
        <v>861588472</v>
      </c>
      <c r="K1624" s="326">
        <v>0</v>
      </c>
      <c r="L1624" s="326">
        <v>861588472</v>
      </c>
      <c r="M1624" s="326"/>
      <c r="N1624" s="326">
        <v>0</v>
      </c>
    </row>
    <row r="1625" spans="1:14" x14ac:dyDescent="0.25">
      <c r="A1625" t="s">
        <v>2686</v>
      </c>
      <c r="C1625" s="326">
        <v>8</v>
      </c>
      <c r="D1625" s="326" t="s">
        <v>2660</v>
      </c>
      <c r="E1625" s="326"/>
      <c r="F1625" s="326">
        <v>0</v>
      </c>
      <c r="G1625" s="326">
        <v>0</v>
      </c>
      <c r="H1625" s="326">
        <v>0</v>
      </c>
      <c r="I1625" s="326"/>
      <c r="J1625" s="326">
        <v>0</v>
      </c>
      <c r="K1625" s="326">
        <v>0</v>
      </c>
      <c r="L1625" s="326">
        <v>0</v>
      </c>
      <c r="M1625" s="326"/>
      <c r="N1625" s="326">
        <v>0</v>
      </c>
    </row>
    <row r="1626" spans="1:14" x14ac:dyDescent="0.25">
      <c r="A1626" t="s">
        <v>2686</v>
      </c>
      <c r="C1626" s="326">
        <v>9</v>
      </c>
      <c r="D1626" s="326" t="s">
        <v>2548</v>
      </c>
      <c r="E1626" s="326"/>
      <c r="F1626" s="326">
        <v>861588471.99999964</v>
      </c>
      <c r="G1626" s="326">
        <v>0</v>
      </c>
      <c r="H1626" s="326">
        <v>861588471.99999964</v>
      </c>
      <c r="I1626" s="326"/>
      <c r="J1626" s="326">
        <v>861588472</v>
      </c>
      <c r="K1626" s="326">
        <v>0</v>
      </c>
      <c r="L1626" s="326">
        <v>861588472</v>
      </c>
      <c r="M1626" s="326"/>
      <c r="N1626" s="326">
        <v>0</v>
      </c>
    </row>
    <row r="1627" spans="1:14" x14ac:dyDescent="0.25">
      <c r="A1627" t="s">
        <v>2686</v>
      </c>
      <c r="C1627" s="326">
        <v>10</v>
      </c>
      <c r="D1627" s="326" t="s">
        <v>2550</v>
      </c>
      <c r="E1627" s="326"/>
      <c r="F1627" s="326">
        <v>0</v>
      </c>
      <c r="G1627" s="326">
        <v>0</v>
      </c>
      <c r="H1627" s="326">
        <v>0</v>
      </c>
      <c r="I1627" s="326"/>
      <c r="J1627" s="326">
        <v>0</v>
      </c>
      <c r="K1627" s="326">
        <v>0</v>
      </c>
      <c r="L1627" s="326">
        <v>0</v>
      </c>
      <c r="M1627" s="326"/>
      <c r="N1627" s="326">
        <v>0</v>
      </c>
    </row>
    <row r="1628" spans="1:14" x14ac:dyDescent="0.25">
      <c r="A1628" t="s">
        <v>2686</v>
      </c>
      <c r="C1628" s="326">
        <v>11</v>
      </c>
      <c r="D1628" s="326" t="s">
        <v>2581</v>
      </c>
      <c r="E1628" s="326"/>
      <c r="F1628" s="326">
        <v>0</v>
      </c>
      <c r="G1628" s="326">
        <v>0</v>
      </c>
      <c r="H1628" s="326">
        <v>0</v>
      </c>
      <c r="I1628" s="326"/>
      <c r="J1628" s="326">
        <v>0</v>
      </c>
      <c r="K1628" s="326">
        <v>0</v>
      </c>
      <c r="L1628" s="326">
        <v>0</v>
      </c>
      <c r="M1628" s="326"/>
      <c r="N1628" s="326">
        <v>0</v>
      </c>
    </row>
    <row r="1629" spans="1:14" x14ac:dyDescent="0.25">
      <c r="A1629" t="s">
        <v>2686</v>
      </c>
      <c r="C1629" s="326">
        <v>12</v>
      </c>
      <c r="D1629" s="326" t="s">
        <v>2569</v>
      </c>
      <c r="E1629" s="326"/>
      <c r="F1629" s="326">
        <v>0</v>
      </c>
      <c r="G1629" s="326">
        <v>0</v>
      </c>
      <c r="H1629" s="326">
        <v>0</v>
      </c>
      <c r="I1629" s="326"/>
      <c r="J1629" s="326">
        <v>0</v>
      </c>
      <c r="K1629" s="326">
        <v>0</v>
      </c>
      <c r="L1629" s="326">
        <v>0</v>
      </c>
      <c r="M1629" s="326"/>
      <c r="N1629" s="326">
        <v>0</v>
      </c>
    </row>
    <row r="1630" spans="1:14" x14ac:dyDescent="0.25">
      <c r="A1630" t="s">
        <v>2686</v>
      </c>
      <c r="C1630" s="326">
        <v>13</v>
      </c>
      <c r="D1630" s="326" t="s">
        <v>2661</v>
      </c>
      <c r="E1630" s="326"/>
      <c r="F1630" s="326">
        <v>0</v>
      </c>
      <c r="G1630" s="326">
        <v>0</v>
      </c>
      <c r="H1630" s="326">
        <v>0</v>
      </c>
      <c r="I1630" s="326"/>
      <c r="J1630" s="326">
        <v>0</v>
      </c>
      <c r="K1630" s="326">
        <v>0</v>
      </c>
      <c r="L1630" s="326">
        <v>0</v>
      </c>
      <c r="M1630" s="326"/>
      <c r="N1630" s="326">
        <v>0</v>
      </c>
    </row>
    <row r="1631" spans="1:14" x14ac:dyDescent="0.25">
      <c r="A1631" t="s">
        <v>2686</v>
      </c>
      <c r="C1631" s="326">
        <v>14</v>
      </c>
      <c r="D1631" s="326" t="s">
        <v>2662</v>
      </c>
      <c r="E1631" s="326"/>
      <c r="F1631" s="326">
        <v>0</v>
      </c>
      <c r="G1631" s="326">
        <v>0</v>
      </c>
      <c r="H1631" s="326">
        <v>0</v>
      </c>
      <c r="I1631" s="326"/>
      <c r="J1631" s="326">
        <v>0</v>
      </c>
      <c r="K1631" s="326">
        <v>0</v>
      </c>
      <c r="L1631" s="326">
        <v>0</v>
      </c>
      <c r="M1631" s="326"/>
      <c r="N1631" s="326">
        <v>0</v>
      </c>
    </row>
    <row r="1632" spans="1:14" x14ac:dyDescent="0.25">
      <c r="A1632" t="s">
        <v>2686</v>
      </c>
      <c r="C1632" s="326">
        <v>15</v>
      </c>
      <c r="D1632" s="326" t="s">
        <v>2663</v>
      </c>
      <c r="E1632" s="326"/>
      <c r="F1632" s="326">
        <v>0</v>
      </c>
      <c r="G1632" s="326">
        <v>0</v>
      </c>
      <c r="H1632" s="326">
        <v>0</v>
      </c>
      <c r="I1632" s="326"/>
      <c r="J1632" s="326">
        <v>0</v>
      </c>
      <c r="K1632" s="326">
        <v>0</v>
      </c>
      <c r="L1632" s="326">
        <v>0</v>
      </c>
      <c r="M1632" s="326"/>
      <c r="N1632" s="326">
        <v>0</v>
      </c>
    </row>
    <row r="1633" spans="1:14" x14ac:dyDescent="0.25">
      <c r="A1633" t="s">
        <v>2686</v>
      </c>
      <c r="C1633" s="326"/>
      <c r="D1633" s="326" t="s">
        <v>2664</v>
      </c>
      <c r="E1633" s="326"/>
      <c r="F1633" s="326">
        <v>5911088178</v>
      </c>
      <c r="G1633" s="326">
        <v>0</v>
      </c>
      <c r="H1633" s="326">
        <v>5911088178</v>
      </c>
      <c r="I1633" s="326"/>
      <c r="J1633" s="326">
        <v>5911088178</v>
      </c>
      <c r="K1633" s="326">
        <v>0</v>
      </c>
      <c r="L1633" s="326">
        <v>5911088178</v>
      </c>
      <c r="M1633" s="326"/>
      <c r="N1633" s="326">
        <v>0</v>
      </c>
    </row>
    <row r="1634" spans="1:14" x14ac:dyDescent="0.25">
      <c r="A1634" t="s">
        <v>2686</v>
      </c>
      <c r="C1634" s="326">
        <v>16</v>
      </c>
      <c r="D1634" s="326" t="s">
        <v>2581</v>
      </c>
      <c r="E1634" s="326"/>
      <c r="F1634" s="326">
        <v>0</v>
      </c>
      <c r="G1634" s="326">
        <v>0</v>
      </c>
      <c r="H1634" s="326">
        <v>0</v>
      </c>
      <c r="I1634" s="326"/>
      <c r="J1634" s="326">
        <v>0</v>
      </c>
      <c r="K1634" s="326">
        <v>0</v>
      </c>
      <c r="L1634" s="326">
        <v>0</v>
      </c>
      <c r="M1634" s="326"/>
      <c r="N1634" s="326">
        <v>0</v>
      </c>
    </row>
    <row r="1635" spans="1:14" x14ac:dyDescent="0.25">
      <c r="A1635" t="s">
        <v>2686</v>
      </c>
      <c r="C1635" s="326">
        <v>17</v>
      </c>
      <c r="D1635" s="326" t="s">
        <v>2570</v>
      </c>
      <c r="E1635" s="326"/>
      <c r="F1635" s="326">
        <v>0</v>
      </c>
      <c r="G1635" s="326">
        <v>0</v>
      </c>
      <c r="H1635" s="326">
        <v>0</v>
      </c>
      <c r="I1635" s="326"/>
      <c r="J1635" s="326">
        <v>0</v>
      </c>
      <c r="K1635" s="326">
        <v>0</v>
      </c>
      <c r="L1635" s="326">
        <v>0</v>
      </c>
      <c r="M1635" s="326"/>
      <c r="N1635" s="326">
        <v>0</v>
      </c>
    </row>
    <row r="1636" spans="1:14" x14ac:dyDescent="0.25">
      <c r="A1636" t="s">
        <v>2686</v>
      </c>
      <c r="C1636" s="326">
        <v>18</v>
      </c>
      <c r="D1636" s="326" t="s">
        <v>2665</v>
      </c>
      <c r="E1636" s="326"/>
      <c r="F1636" s="326">
        <v>0</v>
      </c>
      <c r="G1636" s="326">
        <v>0</v>
      </c>
      <c r="H1636" s="326">
        <v>0</v>
      </c>
      <c r="I1636" s="326"/>
      <c r="J1636" s="326">
        <v>0</v>
      </c>
      <c r="K1636" s="326">
        <v>0</v>
      </c>
      <c r="L1636" s="326">
        <v>0</v>
      </c>
      <c r="M1636" s="326"/>
      <c r="N1636" s="326">
        <v>0</v>
      </c>
    </row>
    <row r="1637" spans="1:14" x14ac:dyDescent="0.25">
      <c r="A1637" t="s">
        <v>2686</v>
      </c>
      <c r="C1637" s="326">
        <v>19</v>
      </c>
      <c r="D1637" s="326" t="s">
        <v>2666</v>
      </c>
      <c r="E1637" s="326"/>
      <c r="F1637" s="326">
        <v>0</v>
      </c>
      <c r="G1637" s="326">
        <v>0</v>
      </c>
      <c r="H1637" s="326">
        <v>0</v>
      </c>
      <c r="I1637" s="326"/>
      <c r="J1637" s="326">
        <v>0</v>
      </c>
      <c r="K1637" s="326">
        <v>0</v>
      </c>
      <c r="L1637" s="326">
        <v>0</v>
      </c>
      <c r="M1637" s="326"/>
      <c r="N1637" s="326">
        <v>0</v>
      </c>
    </row>
    <row r="1638" spans="1:14" x14ac:dyDescent="0.25">
      <c r="A1638" t="s">
        <v>2686</v>
      </c>
      <c r="C1638" s="326">
        <v>20</v>
      </c>
      <c r="D1638" s="326" t="s">
        <v>2667</v>
      </c>
      <c r="E1638" s="326"/>
      <c r="F1638" s="326">
        <v>0</v>
      </c>
      <c r="G1638" s="326">
        <v>0</v>
      </c>
      <c r="H1638" s="326">
        <v>0</v>
      </c>
      <c r="I1638" s="326"/>
      <c r="J1638" s="326">
        <v>0</v>
      </c>
      <c r="K1638" s="326">
        <v>0</v>
      </c>
      <c r="L1638" s="326">
        <v>0</v>
      </c>
      <c r="M1638" s="326"/>
      <c r="N1638" s="326">
        <v>0</v>
      </c>
    </row>
    <row r="1639" spans="1:14" x14ac:dyDescent="0.25">
      <c r="A1639" t="s">
        <v>2686</v>
      </c>
      <c r="C1639" s="326">
        <v>21</v>
      </c>
      <c r="D1639" s="326" t="s">
        <v>2668</v>
      </c>
      <c r="E1639" s="326"/>
      <c r="F1639" s="326">
        <v>0</v>
      </c>
      <c r="G1639" s="326">
        <v>0</v>
      </c>
      <c r="H1639" s="326">
        <v>0</v>
      </c>
      <c r="I1639" s="326"/>
      <c r="J1639" s="326">
        <v>0</v>
      </c>
      <c r="K1639" s="326">
        <v>0</v>
      </c>
      <c r="L1639" s="326">
        <v>0</v>
      </c>
      <c r="M1639" s="326"/>
      <c r="N1639" s="326">
        <v>0</v>
      </c>
    </row>
    <row r="1640" spans="1:14" x14ac:dyDescent="0.25">
      <c r="A1640" t="s">
        <v>2686</v>
      </c>
      <c r="C1640" s="326">
        <v>22</v>
      </c>
      <c r="D1640" s="326" t="s">
        <v>2669</v>
      </c>
      <c r="E1640" s="326"/>
      <c r="F1640" s="326">
        <v>0</v>
      </c>
      <c r="G1640" s="326">
        <v>0</v>
      </c>
      <c r="H1640" s="326">
        <v>0</v>
      </c>
      <c r="I1640" s="326"/>
      <c r="J1640" s="326">
        <v>0</v>
      </c>
      <c r="K1640" s="326">
        <v>0</v>
      </c>
      <c r="L1640" s="326">
        <v>0</v>
      </c>
      <c r="M1640" s="326"/>
      <c r="N1640" s="326">
        <v>0</v>
      </c>
    </row>
    <row r="1641" spans="1:14" x14ac:dyDescent="0.25">
      <c r="A1641" t="s">
        <v>2686</v>
      </c>
      <c r="C1641" s="326">
        <v>23</v>
      </c>
      <c r="D1641" s="326" t="s">
        <v>2670</v>
      </c>
      <c r="E1641" s="326"/>
      <c r="F1641" s="326">
        <v>0</v>
      </c>
      <c r="G1641" s="326">
        <v>0</v>
      </c>
      <c r="H1641" s="326">
        <v>0</v>
      </c>
      <c r="I1641" s="326"/>
      <c r="J1641" s="326">
        <v>0</v>
      </c>
      <c r="K1641" s="326">
        <v>0</v>
      </c>
      <c r="L1641" s="326">
        <v>0</v>
      </c>
      <c r="M1641" s="326"/>
      <c r="N1641" s="326">
        <v>0</v>
      </c>
    </row>
    <row r="1642" spans="1:14" x14ac:dyDescent="0.25">
      <c r="A1642" t="s">
        <v>2686</v>
      </c>
      <c r="C1642" s="326">
        <v>24</v>
      </c>
      <c r="D1642" s="326" t="s">
        <v>2556</v>
      </c>
      <c r="E1642" s="326"/>
      <c r="F1642" s="326">
        <v>5911088178</v>
      </c>
      <c r="G1642" s="326">
        <v>0</v>
      </c>
      <c r="H1642" s="326">
        <v>5911088178</v>
      </c>
      <c r="I1642" s="326"/>
      <c r="J1642" s="326">
        <v>5911088178</v>
      </c>
      <c r="K1642" s="326">
        <v>0</v>
      </c>
      <c r="L1642" s="326">
        <v>5911088178</v>
      </c>
      <c r="M1642" s="326"/>
      <c r="N1642" s="326">
        <v>0</v>
      </c>
    </row>
    <row r="1643" spans="1:14" x14ac:dyDescent="0.25">
      <c r="A1643" t="s">
        <v>2686</v>
      </c>
      <c r="C1643" s="326">
        <v>25</v>
      </c>
      <c r="D1643" s="326" t="s">
        <v>2557</v>
      </c>
      <c r="E1643" s="326"/>
      <c r="F1643" s="326">
        <v>0</v>
      </c>
      <c r="G1643" s="326">
        <v>0</v>
      </c>
      <c r="H1643" s="326">
        <v>0</v>
      </c>
      <c r="I1643" s="326"/>
      <c r="J1643" s="326">
        <v>0</v>
      </c>
      <c r="K1643" s="326">
        <v>0</v>
      </c>
      <c r="L1643" s="326">
        <v>0</v>
      </c>
      <c r="M1643" s="326"/>
      <c r="N1643" s="326">
        <v>0</v>
      </c>
    </row>
    <row r="1644" spans="1:14" x14ac:dyDescent="0.25">
      <c r="A1644" t="s">
        <v>2686</v>
      </c>
      <c r="C1644" s="326"/>
      <c r="D1644" s="326" t="s">
        <v>2671</v>
      </c>
      <c r="E1644" s="326"/>
      <c r="F1644" s="326">
        <v>2407331965</v>
      </c>
      <c r="G1644" s="326">
        <v>357000</v>
      </c>
      <c r="H1644" s="326">
        <v>2407688965</v>
      </c>
      <c r="I1644" s="326"/>
      <c r="J1644" s="326">
        <v>2622781233</v>
      </c>
      <c r="K1644" s="326">
        <v>-249191100</v>
      </c>
      <c r="L1644" s="326">
        <v>2373590133</v>
      </c>
      <c r="M1644" s="326"/>
      <c r="N1644" s="326">
        <v>34098832</v>
      </c>
    </row>
    <row r="1645" spans="1:14" x14ac:dyDescent="0.25">
      <c r="A1645" t="s">
        <v>2686</v>
      </c>
      <c r="C1645" s="326">
        <v>26</v>
      </c>
      <c r="D1645" s="326" t="s">
        <v>2589</v>
      </c>
      <c r="E1645" s="326"/>
      <c r="F1645" s="326">
        <v>0</v>
      </c>
      <c r="G1645" s="326">
        <v>0</v>
      </c>
      <c r="H1645" s="326">
        <v>0</v>
      </c>
      <c r="I1645" s="326"/>
      <c r="J1645" s="326">
        <v>0</v>
      </c>
      <c r="K1645" s="326">
        <v>0</v>
      </c>
      <c r="L1645" s="326">
        <v>0</v>
      </c>
      <c r="M1645" s="326"/>
      <c r="N1645" s="326">
        <v>0</v>
      </c>
    </row>
    <row r="1646" spans="1:14" x14ac:dyDescent="0.25">
      <c r="A1646" t="s">
        <v>2686</v>
      </c>
      <c r="C1646" s="326">
        <v>27</v>
      </c>
      <c r="D1646" s="326" t="s">
        <v>2580</v>
      </c>
      <c r="E1646" s="326"/>
      <c r="F1646" s="326">
        <v>324134853</v>
      </c>
      <c r="G1646" s="326">
        <v>0</v>
      </c>
      <c r="H1646" s="326">
        <v>324134853</v>
      </c>
      <c r="I1646" s="326"/>
      <c r="J1646" s="326">
        <v>290036021</v>
      </c>
      <c r="K1646" s="326">
        <v>0</v>
      </c>
      <c r="L1646" s="326">
        <v>290036021</v>
      </c>
      <c r="M1646" s="326"/>
      <c r="N1646" s="326">
        <v>34098832</v>
      </c>
    </row>
    <row r="1647" spans="1:14" x14ac:dyDescent="0.25">
      <c r="A1647" t="s">
        <v>2686</v>
      </c>
      <c r="C1647" s="326">
        <v>28</v>
      </c>
      <c r="D1647" s="326" t="s">
        <v>2577</v>
      </c>
      <c r="E1647" s="326"/>
      <c r="F1647" s="326">
        <v>0</v>
      </c>
      <c r="G1647" s="326">
        <v>0</v>
      </c>
      <c r="H1647" s="326">
        <v>0</v>
      </c>
      <c r="I1647" s="326"/>
      <c r="J1647" s="326">
        <v>124595550</v>
      </c>
      <c r="K1647" s="326">
        <v>-124595550</v>
      </c>
      <c r="L1647" s="326">
        <v>0</v>
      </c>
      <c r="M1647" s="326"/>
      <c r="N1647" s="326">
        <v>0</v>
      </c>
    </row>
    <row r="1648" spans="1:14" x14ac:dyDescent="0.25">
      <c r="A1648" t="s">
        <v>2686</v>
      </c>
      <c r="C1648" s="326" t="s">
        <v>2672</v>
      </c>
      <c r="D1648" s="326" t="s">
        <v>2567</v>
      </c>
      <c r="E1648" s="326"/>
      <c r="F1648" s="326">
        <v>0</v>
      </c>
      <c r="G1648" s="326">
        <v>0</v>
      </c>
      <c r="H1648" s="326">
        <v>0</v>
      </c>
      <c r="I1648" s="326"/>
      <c r="J1648" s="326">
        <v>0</v>
      </c>
      <c r="K1648" s="326">
        <v>0</v>
      </c>
      <c r="L1648" s="326">
        <v>0</v>
      </c>
      <c r="M1648" s="326"/>
      <c r="N1648" s="326">
        <v>0</v>
      </c>
    </row>
    <row r="1649" spans="1:14" x14ac:dyDescent="0.25">
      <c r="A1649" t="s">
        <v>2686</v>
      </c>
      <c r="C1649" s="326" t="s">
        <v>2673</v>
      </c>
      <c r="D1649" s="326" t="s">
        <v>2568</v>
      </c>
      <c r="E1649" s="326"/>
      <c r="F1649" s="326">
        <v>0</v>
      </c>
      <c r="G1649" s="326">
        <v>0</v>
      </c>
      <c r="H1649" s="326">
        <v>0</v>
      </c>
      <c r="I1649" s="326"/>
      <c r="J1649" s="326">
        <v>0</v>
      </c>
      <c r="K1649" s="326">
        <v>0</v>
      </c>
      <c r="L1649" s="326">
        <v>0</v>
      </c>
      <c r="M1649" s="326"/>
      <c r="N1649" s="326">
        <v>0</v>
      </c>
    </row>
    <row r="1650" spans="1:14" x14ac:dyDescent="0.25">
      <c r="A1650" t="s">
        <v>2686</v>
      </c>
      <c r="C1650" s="326">
        <v>30</v>
      </c>
      <c r="D1650" s="326" t="s">
        <v>2579</v>
      </c>
      <c r="E1650" s="326"/>
      <c r="F1650" s="326">
        <v>2082297112</v>
      </c>
      <c r="G1650" s="326">
        <v>0</v>
      </c>
      <c r="H1650" s="326">
        <v>2082297112</v>
      </c>
      <c r="I1650" s="326"/>
      <c r="J1650" s="326">
        <v>2206892662</v>
      </c>
      <c r="K1650" s="326">
        <v>-124595550</v>
      </c>
      <c r="L1650" s="326">
        <v>2082297112</v>
      </c>
      <c r="M1650" s="326"/>
      <c r="N1650" s="326">
        <v>0</v>
      </c>
    </row>
    <row r="1651" spans="1:14" x14ac:dyDescent="0.25">
      <c r="A1651" t="s">
        <v>2686</v>
      </c>
      <c r="C1651" s="326">
        <v>31</v>
      </c>
      <c r="D1651" s="326" t="s">
        <v>2558</v>
      </c>
      <c r="E1651" s="326"/>
      <c r="F1651" s="326">
        <v>0</v>
      </c>
      <c r="G1651" s="326">
        <v>0</v>
      </c>
      <c r="H1651" s="326">
        <v>0</v>
      </c>
      <c r="I1651" s="326"/>
      <c r="J1651" s="326">
        <v>0</v>
      </c>
      <c r="K1651" s="326">
        <v>0</v>
      </c>
      <c r="L1651" s="326">
        <v>0</v>
      </c>
      <c r="M1651" s="326"/>
      <c r="N1651" s="326">
        <v>0</v>
      </c>
    </row>
    <row r="1652" spans="1:14" x14ac:dyDescent="0.25">
      <c r="A1652" t="s">
        <v>2686</v>
      </c>
      <c r="C1652" s="326">
        <v>32</v>
      </c>
      <c r="D1652" s="326" t="s">
        <v>2578</v>
      </c>
      <c r="E1652" s="326"/>
      <c r="F1652" s="326">
        <v>900000</v>
      </c>
      <c r="G1652" s="326">
        <v>357000</v>
      </c>
      <c r="H1652" s="326">
        <v>1257000</v>
      </c>
      <c r="I1652" s="326"/>
      <c r="J1652" s="326">
        <v>1257000</v>
      </c>
      <c r="K1652" s="326">
        <v>0</v>
      </c>
      <c r="L1652" s="326">
        <v>1257000</v>
      </c>
      <c r="M1652" s="326"/>
      <c r="N1652" s="326">
        <v>0</v>
      </c>
    </row>
    <row r="1653" spans="1:14" x14ac:dyDescent="0.25">
      <c r="A1653" t="s">
        <v>2686</v>
      </c>
      <c r="C1653" s="326">
        <v>33</v>
      </c>
      <c r="D1653" s="326" t="s">
        <v>2588</v>
      </c>
      <c r="E1653" s="326"/>
      <c r="F1653" s="326">
        <v>0</v>
      </c>
      <c r="G1653" s="326">
        <v>0</v>
      </c>
      <c r="H1653" s="326">
        <v>0</v>
      </c>
      <c r="I1653" s="326"/>
      <c r="J1653" s="326">
        <v>0</v>
      </c>
      <c r="K1653" s="326">
        <v>0</v>
      </c>
      <c r="L1653" s="326">
        <v>0</v>
      </c>
      <c r="M1653" s="326"/>
      <c r="N1653" s="326">
        <v>0</v>
      </c>
    </row>
    <row r="1654" spans="1:14" x14ac:dyDescent="0.25">
      <c r="A1654" t="s">
        <v>2686</v>
      </c>
      <c r="C1654" s="326">
        <v>34</v>
      </c>
      <c r="D1654" s="326" t="s">
        <v>2674</v>
      </c>
      <c r="E1654" s="326"/>
      <c r="F1654" s="326">
        <v>0</v>
      </c>
      <c r="G1654" s="326">
        <v>0</v>
      </c>
      <c r="H1654" s="326">
        <v>0</v>
      </c>
      <c r="I1654" s="326"/>
      <c r="J1654" s="326">
        <v>0</v>
      </c>
      <c r="K1654" s="326">
        <v>0</v>
      </c>
      <c r="L1654" s="326">
        <v>0</v>
      </c>
      <c r="M1654" s="326"/>
      <c r="N1654" s="326">
        <v>0</v>
      </c>
    </row>
    <row r="1655" spans="1:14" x14ac:dyDescent="0.25">
      <c r="A1655" t="s">
        <v>2686</v>
      </c>
      <c r="C1655" s="326">
        <v>35</v>
      </c>
      <c r="D1655" s="326" t="s">
        <v>2675</v>
      </c>
      <c r="E1655" s="326"/>
      <c r="F1655" s="326">
        <v>0</v>
      </c>
      <c r="G1655" s="326">
        <v>0</v>
      </c>
      <c r="H1655" s="326">
        <v>0</v>
      </c>
      <c r="I1655" s="326"/>
      <c r="J1655" s="326">
        <v>0</v>
      </c>
      <c r="K1655" s="326">
        <v>0</v>
      </c>
      <c r="L1655" s="326">
        <v>0</v>
      </c>
      <c r="M1655" s="326"/>
      <c r="N1655" s="326">
        <v>0</v>
      </c>
    </row>
    <row r="1656" spans="1:14" x14ac:dyDescent="0.25">
      <c r="A1656" t="s">
        <v>2686</v>
      </c>
      <c r="C1656" s="326">
        <v>36</v>
      </c>
      <c r="D1656" s="326" t="s">
        <v>2676</v>
      </c>
      <c r="E1656" s="326"/>
      <c r="F1656" s="326">
        <v>0</v>
      </c>
      <c r="G1656" s="326">
        <v>0</v>
      </c>
      <c r="H1656" s="326">
        <v>0</v>
      </c>
      <c r="I1656" s="326"/>
      <c r="J1656" s="326">
        <v>0</v>
      </c>
      <c r="K1656" s="326">
        <v>0</v>
      </c>
      <c r="L1656" s="326">
        <v>0</v>
      </c>
      <c r="M1656" s="326"/>
      <c r="N1656" s="326">
        <v>0</v>
      </c>
    </row>
    <row r="1657" spans="1:14" x14ac:dyDescent="0.25">
      <c r="A1657" t="s">
        <v>2686</v>
      </c>
      <c r="C1657" s="326">
        <v>37</v>
      </c>
      <c r="D1657" s="326" t="s">
        <v>2566</v>
      </c>
      <c r="E1657" s="326"/>
      <c r="F1657" s="326">
        <v>0</v>
      </c>
      <c r="G1657" s="326">
        <v>0</v>
      </c>
      <c r="H1657" s="326">
        <v>0</v>
      </c>
      <c r="I1657" s="326"/>
      <c r="J1657" s="326">
        <v>0</v>
      </c>
      <c r="K1657" s="326">
        <v>0</v>
      </c>
      <c r="L1657" s="326">
        <v>0</v>
      </c>
      <c r="M1657" s="326"/>
      <c r="N1657" s="326">
        <v>0</v>
      </c>
    </row>
    <row r="1658" spans="1:14" x14ac:dyDescent="0.25">
      <c r="A1658" t="s">
        <v>2686</v>
      </c>
      <c r="C1658" s="326">
        <v>38</v>
      </c>
      <c r="D1658" s="326" t="s">
        <v>2584</v>
      </c>
      <c r="E1658" s="326"/>
      <c r="F1658" s="326">
        <v>0</v>
      </c>
      <c r="G1658" s="326">
        <v>0</v>
      </c>
      <c r="H1658" s="326">
        <v>0</v>
      </c>
      <c r="I1658" s="326"/>
      <c r="J1658" s="326">
        <v>0</v>
      </c>
      <c r="K1658" s="326">
        <v>0</v>
      </c>
      <c r="L1658" s="326">
        <v>0</v>
      </c>
      <c r="M1658" s="326"/>
      <c r="N1658" s="326">
        <v>0</v>
      </c>
    </row>
    <row r="1659" spans="1:14" x14ac:dyDescent="0.25">
      <c r="A1659" t="s">
        <v>2686</v>
      </c>
      <c r="C1659" s="326">
        <v>39</v>
      </c>
      <c r="D1659" s="326" t="s">
        <v>2677</v>
      </c>
      <c r="E1659" s="326"/>
      <c r="F1659" s="326">
        <v>0</v>
      </c>
      <c r="G1659" s="326">
        <v>0</v>
      </c>
      <c r="H1659" s="326">
        <v>0</v>
      </c>
      <c r="I1659" s="326"/>
      <c r="J1659" s="326">
        <v>0</v>
      </c>
      <c r="K1659" s="326">
        <v>0</v>
      </c>
      <c r="L1659" s="326">
        <v>0</v>
      </c>
      <c r="M1659" s="326"/>
      <c r="N1659" s="326">
        <v>0</v>
      </c>
    </row>
    <row r="1660" spans="1:14" x14ac:dyDescent="0.25">
      <c r="A1660" t="s">
        <v>2686</v>
      </c>
      <c r="C1660" s="326"/>
      <c r="D1660" s="326" t="s">
        <v>2678</v>
      </c>
      <c r="E1660" s="326"/>
      <c r="F1660" s="326">
        <v>0</v>
      </c>
      <c r="G1660" s="326">
        <v>0</v>
      </c>
      <c r="H1660" s="326">
        <v>0</v>
      </c>
      <c r="I1660" s="326"/>
      <c r="J1660" s="326">
        <v>129542344</v>
      </c>
      <c r="K1660" s="326">
        <v>0</v>
      </c>
      <c r="L1660" s="326">
        <v>129542344</v>
      </c>
      <c r="M1660" s="326"/>
      <c r="N1660" s="326">
        <v>-129542344</v>
      </c>
    </row>
    <row r="1661" spans="1:14" x14ac:dyDescent="0.25">
      <c r="A1661" t="s">
        <v>2686</v>
      </c>
      <c r="C1661" s="326">
        <v>40</v>
      </c>
      <c r="D1661" s="326" t="s">
        <v>2587</v>
      </c>
      <c r="E1661" s="326"/>
      <c r="F1661" s="326">
        <v>0</v>
      </c>
      <c r="G1661" s="326">
        <v>0</v>
      </c>
      <c r="H1661" s="326">
        <v>0</v>
      </c>
      <c r="I1661" s="326"/>
      <c r="J1661" s="326">
        <v>46926297</v>
      </c>
      <c r="K1661" s="326">
        <v>0</v>
      </c>
      <c r="L1661" s="326">
        <v>46926297</v>
      </c>
      <c r="M1661" s="326"/>
      <c r="N1661" s="326">
        <v>-46926297</v>
      </c>
    </row>
    <row r="1662" spans="1:14" x14ac:dyDescent="0.25">
      <c r="A1662" t="s">
        <v>2686</v>
      </c>
      <c r="C1662" s="326">
        <v>41</v>
      </c>
      <c r="D1662" s="326" t="s">
        <v>2572</v>
      </c>
      <c r="E1662" s="326"/>
      <c r="F1662" s="326">
        <v>0</v>
      </c>
      <c r="G1662" s="326">
        <v>0</v>
      </c>
      <c r="H1662" s="326">
        <v>0</v>
      </c>
      <c r="I1662" s="326"/>
      <c r="J1662" s="326">
        <v>21939861</v>
      </c>
      <c r="K1662" s="326">
        <v>0</v>
      </c>
      <c r="L1662" s="326">
        <v>21939861</v>
      </c>
      <c r="M1662" s="326"/>
      <c r="N1662" s="326">
        <v>-21939861</v>
      </c>
    </row>
    <row r="1663" spans="1:14" x14ac:dyDescent="0.25">
      <c r="A1663" t="s">
        <v>2686</v>
      </c>
      <c r="C1663" s="326">
        <v>42</v>
      </c>
      <c r="D1663" s="326" t="s">
        <v>2575</v>
      </c>
      <c r="E1663" s="326"/>
      <c r="F1663" s="326">
        <v>0</v>
      </c>
      <c r="G1663" s="326">
        <v>0</v>
      </c>
      <c r="H1663" s="326">
        <v>0</v>
      </c>
      <c r="I1663" s="326"/>
      <c r="J1663" s="326">
        <v>27421128</v>
      </c>
      <c r="K1663" s="326">
        <v>0</v>
      </c>
      <c r="L1663" s="326">
        <v>27421128</v>
      </c>
      <c r="M1663" s="326"/>
      <c r="N1663" s="326">
        <v>-27421128</v>
      </c>
    </row>
    <row r="1664" spans="1:14" x14ac:dyDescent="0.25">
      <c r="A1664" t="s">
        <v>2686</v>
      </c>
      <c r="C1664" s="326">
        <v>43</v>
      </c>
      <c r="D1664" s="326" t="s">
        <v>2564</v>
      </c>
      <c r="E1664" s="326"/>
      <c r="F1664" s="326">
        <v>0</v>
      </c>
      <c r="G1664" s="326">
        <v>0</v>
      </c>
      <c r="H1664" s="326">
        <v>0</v>
      </c>
      <c r="I1664" s="326"/>
      <c r="J1664" s="326">
        <v>18959883</v>
      </c>
      <c r="K1664" s="326">
        <v>0</v>
      </c>
      <c r="L1664" s="326">
        <v>18959883</v>
      </c>
      <c r="M1664" s="326"/>
      <c r="N1664" s="326">
        <v>-18959883</v>
      </c>
    </row>
    <row r="1665" spans="1:14" x14ac:dyDescent="0.25">
      <c r="A1665" t="s">
        <v>2686</v>
      </c>
      <c r="C1665" s="326">
        <v>44</v>
      </c>
      <c r="D1665" s="326" t="s">
        <v>2571</v>
      </c>
      <c r="E1665" s="326"/>
      <c r="F1665" s="326">
        <v>0</v>
      </c>
      <c r="G1665" s="326">
        <v>0</v>
      </c>
      <c r="H1665" s="326">
        <v>0</v>
      </c>
      <c r="I1665" s="326"/>
      <c r="J1665" s="326">
        <v>13712413</v>
      </c>
      <c r="K1665" s="326">
        <v>0</v>
      </c>
      <c r="L1665" s="326">
        <v>13712413</v>
      </c>
      <c r="M1665" s="326"/>
      <c r="N1665" s="326">
        <v>-13712413</v>
      </c>
    </row>
    <row r="1666" spans="1:14" x14ac:dyDescent="0.25">
      <c r="A1666" t="s">
        <v>2686</v>
      </c>
      <c r="C1666" s="326">
        <v>45</v>
      </c>
      <c r="D1666" s="326" t="s">
        <v>2573</v>
      </c>
      <c r="E1666" s="326"/>
      <c r="F1666" s="326">
        <v>0</v>
      </c>
      <c r="G1666" s="326">
        <v>0</v>
      </c>
      <c r="H1666" s="326">
        <v>0</v>
      </c>
      <c r="I1666" s="326"/>
      <c r="J1666" s="326">
        <v>582762</v>
      </c>
      <c r="K1666" s="326">
        <v>0</v>
      </c>
      <c r="L1666" s="326">
        <v>582762</v>
      </c>
      <c r="M1666" s="326"/>
      <c r="N1666" s="326">
        <v>-582762</v>
      </c>
    </row>
    <row r="1667" spans="1:14" x14ac:dyDescent="0.25">
      <c r="A1667" t="s">
        <v>2686</v>
      </c>
      <c r="C1667" s="326">
        <v>46</v>
      </c>
      <c r="D1667" s="326" t="s">
        <v>2583</v>
      </c>
      <c r="E1667" s="326"/>
      <c r="F1667" s="326">
        <v>0</v>
      </c>
      <c r="G1667" s="326">
        <v>0</v>
      </c>
      <c r="H1667" s="326">
        <v>0</v>
      </c>
      <c r="I1667" s="326"/>
      <c r="J1667" s="326">
        <v>0</v>
      </c>
      <c r="K1667" s="326">
        <v>0</v>
      </c>
      <c r="L1667" s="326">
        <v>0</v>
      </c>
      <c r="M1667" s="326"/>
      <c r="N1667" s="326">
        <v>0</v>
      </c>
    </row>
    <row r="1668" spans="1:14" x14ac:dyDescent="0.25">
      <c r="A1668" t="s">
        <v>2686</v>
      </c>
      <c r="C1668" s="326">
        <v>47</v>
      </c>
      <c r="D1668" s="326" t="s">
        <v>2546</v>
      </c>
      <c r="E1668" s="326"/>
      <c r="F1668" s="326">
        <v>0</v>
      </c>
      <c r="G1668" s="326">
        <v>0</v>
      </c>
      <c r="H1668" s="326">
        <v>0</v>
      </c>
      <c r="I1668" s="326"/>
      <c r="J1668" s="326">
        <v>0</v>
      </c>
      <c r="K1668" s="326">
        <v>0</v>
      </c>
      <c r="L1668" s="326">
        <v>0</v>
      </c>
      <c r="M1668" s="326"/>
      <c r="N1668" s="326">
        <v>0</v>
      </c>
    </row>
    <row r="1669" spans="1:14" x14ac:dyDescent="0.25">
      <c r="A1669" t="s">
        <v>2686</v>
      </c>
      <c r="C1669" s="326"/>
      <c r="D1669" s="326" t="s">
        <v>2679</v>
      </c>
      <c r="E1669" s="326"/>
      <c r="F1669" s="326">
        <v>0</v>
      </c>
      <c r="G1669" s="326">
        <v>0</v>
      </c>
      <c r="H1669" s="326">
        <v>0</v>
      </c>
      <c r="I1669" s="326"/>
      <c r="J1669" s="326">
        <v>0</v>
      </c>
      <c r="K1669" s="326">
        <v>0</v>
      </c>
      <c r="L1669" s="326">
        <v>0</v>
      </c>
      <c r="M1669" s="326"/>
      <c r="N1669" s="326">
        <v>0</v>
      </c>
    </row>
    <row r="1670" spans="1:14" x14ac:dyDescent="0.25">
      <c r="A1670" t="s">
        <v>2686</v>
      </c>
      <c r="C1670" s="326">
        <v>48</v>
      </c>
      <c r="D1670" s="326" t="s">
        <v>2585</v>
      </c>
      <c r="E1670" s="326"/>
      <c r="F1670" s="326">
        <v>0</v>
      </c>
      <c r="G1670" s="326">
        <v>0</v>
      </c>
      <c r="H1670" s="326">
        <v>0</v>
      </c>
      <c r="I1670" s="326"/>
      <c r="J1670" s="326">
        <v>0</v>
      </c>
      <c r="K1670" s="326">
        <v>0</v>
      </c>
      <c r="L1670" s="326">
        <v>0</v>
      </c>
      <c r="M1670" s="326"/>
      <c r="N1670" s="326">
        <v>0</v>
      </c>
    </row>
    <row r="1671" spans="1:14" x14ac:dyDescent="0.25">
      <c r="A1671" t="s">
        <v>2686</v>
      </c>
      <c r="C1671" s="326">
        <v>49</v>
      </c>
      <c r="D1671" s="326" t="s">
        <v>2680</v>
      </c>
      <c r="E1671" s="326"/>
      <c r="F1671" s="326">
        <v>0</v>
      </c>
      <c r="G1671" s="326">
        <v>0</v>
      </c>
      <c r="H1671" s="326">
        <v>0</v>
      </c>
      <c r="I1671" s="326"/>
      <c r="J1671" s="326">
        <v>0</v>
      </c>
      <c r="K1671" s="326">
        <v>0</v>
      </c>
      <c r="L1671" s="326">
        <v>0</v>
      </c>
      <c r="M1671" s="326"/>
      <c r="N1671" s="326">
        <v>0</v>
      </c>
    </row>
    <row r="1672" spans="1:14" x14ac:dyDescent="0.25">
      <c r="A1672" t="s">
        <v>2686</v>
      </c>
      <c r="C1672" s="326">
        <v>50</v>
      </c>
      <c r="D1672" s="326" t="s">
        <v>2681</v>
      </c>
      <c r="E1672" s="326"/>
      <c r="F1672" s="326">
        <v>0</v>
      </c>
      <c r="G1672" s="326">
        <v>0</v>
      </c>
      <c r="H1672" s="326">
        <v>0</v>
      </c>
      <c r="I1672" s="326"/>
      <c r="J1672" s="326">
        <v>0</v>
      </c>
      <c r="K1672" s="326">
        <v>0</v>
      </c>
      <c r="L1672" s="326">
        <v>0</v>
      </c>
      <c r="M1672" s="326"/>
      <c r="N1672" s="326">
        <v>0</v>
      </c>
    </row>
    <row r="1673" spans="1:14" x14ac:dyDescent="0.25">
      <c r="A1673" t="s">
        <v>2686</v>
      </c>
      <c r="C1673" s="326"/>
      <c r="D1673" s="326" t="s">
        <v>2682</v>
      </c>
      <c r="E1673" s="326"/>
      <c r="F1673" s="326">
        <v>0</v>
      </c>
      <c r="G1673" s="326">
        <v>0</v>
      </c>
      <c r="H1673" s="326">
        <v>0</v>
      </c>
      <c r="I1673" s="326"/>
      <c r="J1673" s="326">
        <v>0</v>
      </c>
      <c r="K1673" s="326">
        <v>0</v>
      </c>
      <c r="L1673" s="326">
        <v>0</v>
      </c>
      <c r="M1673" s="326"/>
      <c r="N1673" s="326">
        <v>0</v>
      </c>
    </row>
    <row r="1674" spans="1:14" x14ac:dyDescent="0.25">
      <c r="A1674" t="s">
        <v>2686</v>
      </c>
      <c r="C1674" s="326">
        <v>51</v>
      </c>
      <c r="D1674" s="326" t="s">
        <v>2582</v>
      </c>
      <c r="E1674" s="326"/>
      <c r="F1674" s="326">
        <v>0</v>
      </c>
      <c r="G1674" s="326">
        <v>0</v>
      </c>
      <c r="H1674" s="326">
        <v>0</v>
      </c>
      <c r="I1674" s="326"/>
      <c r="J1674" s="326">
        <v>0</v>
      </c>
      <c r="K1674" s="326">
        <v>0</v>
      </c>
      <c r="L1674" s="326">
        <v>0</v>
      </c>
      <c r="M1674" s="326"/>
      <c r="N1674" s="326">
        <v>0</v>
      </c>
    </row>
    <row r="1675" spans="1:14" x14ac:dyDescent="0.25">
      <c r="A1675" t="s">
        <v>2686</v>
      </c>
      <c r="C1675" s="326">
        <v>52</v>
      </c>
      <c r="D1675" s="326" t="s">
        <v>2681</v>
      </c>
      <c r="E1675" s="326"/>
      <c r="F1675" s="326">
        <v>0</v>
      </c>
      <c r="G1675" s="326">
        <v>0</v>
      </c>
      <c r="H1675" s="326">
        <v>0</v>
      </c>
      <c r="I1675" s="326"/>
      <c r="J1675" s="326">
        <v>0</v>
      </c>
      <c r="K1675" s="326">
        <v>0</v>
      </c>
      <c r="L1675" s="326">
        <v>0</v>
      </c>
      <c r="M1675" s="326"/>
      <c r="N1675" s="326">
        <v>0</v>
      </c>
    </row>
    <row r="1676" spans="1:14" x14ac:dyDescent="0.25">
      <c r="A1676" t="s">
        <v>2686</v>
      </c>
      <c r="C1676" s="326"/>
      <c r="D1676" s="326" t="s">
        <v>2683</v>
      </c>
      <c r="E1676" s="326"/>
      <c r="F1676" s="326">
        <v>848988</v>
      </c>
      <c r="G1676" s="326">
        <v>0</v>
      </c>
      <c r="H1676" s="326">
        <v>848988</v>
      </c>
      <c r="I1676" s="326"/>
      <c r="J1676" s="326">
        <v>848988</v>
      </c>
      <c r="K1676" s="326">
        <v>0</v>
      </c>
      <c r="L1676" s="326">
        <v>848988</v>
      </c>
      <c r="M1676" s="326"/>
      <c r="N1676" s="326">
        <v>0</v>
      </c>
    </row>
    <row r="1677" spans="1:14" x14ac:dyDescent="0.25">
      <c r="A1677" t="s">
        <v>2686</v>
      </c>
      <c r="C1677" s="326">
        <v>53</v>
      </c>
      <c r="D1677" s="326" t="s">
        <v>2562</v>
      </c>
      <c r="E1677" s="326"/>
      <c r="F1677" s="326">
        <v>848988</v>
      </c>
      <c r="G1677" s="326">
        <v>0</v>
      </c>
      <c r="H1677" s="326">
        <v>848988</v>
      </c>
      <c r="I1677" s="326"/>
      <c r="J1677" s="326">
        <v>848988</v>
      </c>
      <c r="K1677" s="326">
        <v>0</v>
      </c>
      <c r="L1677" s="326">
        <v>848988</v>
      </c>
      <c r="M1677" s="326"/>
      <c r="N1677" s="326">
        <v>0</v>
      </c>
    </row>
    <row r="1678" spans="1:14" x14ac:dyDescent="0.25">
      <c r="A1678" t="s">
        <v>2686</v>
      </c>
      <c r="C1678" s="326"/>
      <c r="D1678" s="326" t="s">
        <v>2684</v>
      </c>
      <c r="E1678" s="326"/>
      <c r="F1678" s="326">
        <v>10800000</v>
      </c>
      <c r="G1678" s="326">
        <v>0</v>
      </c>
      <c r="H1678" s="326">
        <v>10800000</v>
      </c>
      <c r="I1678" s="326"/>
      <c r="J1678" s="326">
        <v>10800000</v>
      </c>
      <c r="K1678" s="326">
        <v>0</v>
      </c>
      <c r="L1678" s="326">
        <v>10800000</v>
      </c>
      <c r="M1678" s="326"/>
      <c r="N1678" s="326">
        <v>0</v>
      </c>
    </row>
    <row r="1679" spans="1:14" x14ac:dyDescent="0.25">
      <c r="A1679" t="s">
        <v>2686</v>
      </c>
      <c r="C1679" s="326">
        <v>54</v>
      </c>
      <c r="D1679" s="326" t="s">
        <v>2563</v>
      </c>
      <c r="E1679" s="326"/>
      <c r="F1679" s="326">
        <v>10800000</v>
      </c>
      <c r="G1679" s="326">
        <v>0</v>
      </c>
      <c r="H1679" s="326">
        <v>10800000</v>
      </c>
      <c r="I1679" s="326"/>
      <c r="J1679" s="326">
        <v>10800000</v>
      </c>
      <c r="K1679" s="326">
        <v>0</v>
      </c>
      <c r="L1679" s="326">
        <v>10800000</v>
      </c>
      <c r="M1679" s="326"/>
      <c r="N1679" s="326">
        <v>0</v>
      </c>
    </row>
    <row r="1680" spans="1:14" x14ac:dyDescent="0.25">
      <c r="A1680" t="s">
        <v>2686</v>
      </c>
      <c r="C1680" s="326"/>
      <c r="D1680" s="326" t="s">
        <v>1509</v>
      </c>
      <c r="E1680" s="326"/>
      <c r="F1680" s="326">
        <v>0</v>
      </c>
      <c r="G1680" s="326">
        <v>0</v>
      </c>
      <c r="H1680" s="326">
        <v>0</v>
      </c>
      <c r="I1680" s="326">
        <v>808920</v>
      </c>
      <c r="J1680" s="326">
        <v>0</v>
      </c>
      <c r="K1680" s="326">
        <v>0</v>
      </c>
      <c r="L1680" s="326">
        <v>0</v>
      </c>
      <c r="M1680" s="326"/>
      <c r="N1680" s="326">
        <v>0</v>
      </c>
    </row>
    <row r="1681" spans="1:14" x14ac:dyDescent="0.25">
      <c r="A1681" t="s">
        <v>2686</v>
      </c>
      <c r="C1681" s="326">
        <v>55</v>
      </c>
      <c r="D1681" s="326" t="s">
        <v>2555</v>
      </c>
      <c r="E1681" s="326"/>
      <c r="F1681" s="326"/>
      <c r="G1681" s="326">
        <v>0</v>
      </c>
      <c r="H1681" s="326">
        <v>0</v>
      </c>
      <c r="I1681" s="326"/>
      <c r="J1681" s="326"/>
      <c r="K1681" s="326">
        <v>0</v>
      </c>
      <c r="L1681" s="326">
        <v>0</v>
      </c>
      <c r="M1681" s="326"/>
      <c r="N1681" s="326">
        <v>0</v>
      </c>
    </row>
    <row r="1682" spans="1:14" x14ac:dyDescent="0.25">
      <c r="A1682" t="s">
        <v>2686</v>
      </c>
      <c r="B1682" t="s">
        <v>2624</v>
      </c>
      <c r="C1682" t="s">
        <v>2645</v>
      </c>
      <c r="D1682" t="s">
        <v>2646</v>
      </c>
      <c r="F1682" t="s">
        <v>2647</v>
      </c>
      <c r="J1682" t="s">
        <v>2648</v>
      </c>
      <c r="N1682" t="s">
        <v>2649</v>
      </c>
    </row>
    <row r="1683" spans="1:14" x14ac:dyDescent="0.25">
      <c r="A1683" t="s">
        <v>2686</v>
      </c>
      <c r="F1683" t="s">
        <v>2650</v>
      </c>
      <c r="G1683" t="s">
        <v>2651</v>
      </c>
      <c r="H1683" t="s">
        <v>2652</v>
      </c>
      <c r="J1683" t="s">
        <v>2650</v>
      </c>
      <c r="K1683" t="s">
        <v>2651</v>
      </c>
      <c r="L1683" t="s">
        <v>2652</v>
      </c>
    </row>
    <row r="1684" spans="1:14" x14ac:dyDescent="0.25">
      <c r="A1684" t="s">
        <v>2686</v>
      </c>
      <c r="C1684" t="s">
        <v>2653</v>
      </c>
      <c r="F1684">
        <v>0</v>
      </c>
      <c r="G1684">
        <v>0</v>
      </c>
      <c r="H1684">
        <v>0</v>
      </c>
      <c r="J1684">
        <v>0</v>
      </c>
      <c r="K1684">
        <v>0</v>
      </c>
      <c r="L1684">
        <v>0</v>
      </c>
      <c r="N1684">
        <v>0</v>
      </c>
    </row>
    <row r="1685" spans="1:14" x14ac:dyDescent="0.25">
      <c r="A1685" t="s">
        <v>2686</v>
      </c>
      <c r="C1685">
        <v>1</v>
      </c>
      <c r="D1685" t="s">
        <v>2654</v>
      </c>
      <c r="F1685">
        <v>0</v>
      </c>
      <c r="G1685">
        <v>0</v>
      </c>
      <c r="H1685">
        <v>0</v>
      </c>
      <c r="J1685">
        <v>0</v>
      </c>
      <c r="K1685">
        <v>0</v>
      </c>
      <c r="L1685">
        <v>0</v>
      </c>
      <c r="N1685">
        <v>0</v>
      </c>
    </row>
    <row r="1686" spans="1:14" x14ac:dyDescent="0.25">
      <c r="A1686" t="s">
        <v>2686</v>
      </c>
      <c r="C1686">
        <v>2</v>
      </c>
      <c r="D1686" t="s">
        <v>2655</v>
      </c>
      <c r="F1686">
        <v>0</v>
      </c>
      <c r="G1686">
        <v>0</v>
      </c>
      <c r="H1686">
        <v>0</v>
      </c>
      <c r="J1686">
        <v>0</v>
      </c>
      <c r="K1686">
        <v>0</v>
      </c>
      <c r="L1686">
        <v>0</v>
      </c>
      <c r="N1686">
        <v>0</v>
      </c>
    </row>
    <row r="1687" spans="1:14" x14ac:dyDescent="0.25">
      <c r="A1687" t="s">
        <v>2686</v>
      </c>
      <c r="C1687" t="s">
        <v>2656</v>
      </c>
      <c r="F1687">
        <v>2970508068</v>
      </c>
      <c r="G1687">
        <v>-113373419</v>
      </c>
      <c r="H1687">
        <v>2857134649</v>
      </c>
      <c r="J1687">
        <v>2858278749</v>
      </c>
      <c r="K1687">
        <v>0</v>
      </c>
      <c r="L1687">
        <v>2858278749</v>
      </c>
      <c r="N1687">
        <v>-1144100</v>
      </c>
    </row>
    <row r="1688" spans="1:14" x14ac:dyDescent="0.25">
      <c r="A1688" t="s">
        <v>2686</v>
      </c>
      <c r="D1688" t="s">
        <v>2657</v>
      </c>
      <c r="F1688">
        <v>0</v>
      </c>
      <c r="G1688">
        <v>0</v>
      </c>
      <c r="H1688">
        <v>0</v>
      </c>
      <c r="J1688">
        <v>0</v>
      </c>
      <c r="K1688">
        <v>0</v>
      </c>
      <c r="L1688">
        <v>0</v>
      </c>
      <c r="N1688">
        <v>0</v>
      </c>
    </row>
    <row r="1689" spans="1:14" x14ac:dyDescent="0.25">
      <c r="A1689" t="s">
        <v>2686</v>
      </c>
      <c r="C1689">
        <v>3</v>
      </c>
      <c r="D1689" t="s">
        <v>2574</v>
      </c>
      <c r="F1689">
        <v>0</v>
      </c>
      <c r="G1689">
        <v>0</v>
      </c>
      <c r="H1689">
        <v>0</v>
      </c>
      <c r="J1689">
        <v>0</v>
      </c>
      <c r="K1689">
        <v>0</v>
      </c>
      <c r="L1689">
        <v>0</v>
      </c>
      <c r="N1689">
        <v>0</v>
      </c>
    </row>
    <row r="1690" spans="1:14" x14ac:dyDescent="0.25">
      <c r="A1690" t="s">
        <v>2686</v>
      </c>
      <c r="C1690">
        <v>4</v>
      </c>
      <c r="D1690" t="s">
        <v>2551</v>
      </c>
      <c r="F1690">
        <v>0</v>
      </c>
      <c r="G1690">
        <v>0</v>
      </c>
      <c r="H1690">
        <v>0</v>
      </c>
      <c r="J1690">
        <v>0</v>
      </c>
      <c r="K1690">
        <v>0</v>
      </c>
      <c r="L1690">
        <v>0</v>
      </c>
      <c r="N1690">
        <v>0</v>
      </c>
    </row>
    <row r="1691" spans="1:14" x14ac:dyDescent="0.25">
      <c r="A1691" t="s">
        <v>2686</v>
      </c>
      <c r="C1691">
        <v>5</v>
      </c>
      <c r="D1691" t="s">
        <v>2565</v>
      </c>
      <c r="F1691">
        <v>0</v>
      </c>
      <c r="G1691">
        <v>0</v>
      </c>
      <c r="H1691">
        <v>0</v>
      </c>
      <c r="J1691">
        <v>0</v>
      </c>
      <c r="K1691">
        <v>0</v>
      </c>
      <c r="L1691">
        <v>0</v>
      </c>
      <c r="N1691">
        <v>0</v>
      </c>
    </row>
    <row r="1692" spans="1:14" x14ac:dyDescent="0.25">
      <c r="A1692" t="s">
        <v>2686</v>
      </c>
      <c r="C1692">
        <v>6</v>
      </c>
      <c r="D1692" t="s">
        <v>2658</v>
      </c>
      <c r="F1692">
        <v>0</v>
      </c>
      <c r="G1692">
        <v>0</v>
      </c>
      <c r="H1692">
        <v>0</v>
      </c>
      <c r="J1692">
        <v>0</v>
      </c>
      <c r="K1692">
        <v>0</v>
      </c>
      <c r="L1692">
        <v>0</v>
      </c>
      <c r="N1692">
        <v>0</v>
      </c>
    </row>
    <row r="1693" spans="1:14" x14ac:dyDescent="0.25">
      <c r="A1693" t="s">
        <v>2686</v>
      </c>
      <c r="C1693">
        <v>7</v>
      </c>
      <c r="D1693" t="s">
        <v>2576</v>
      </c>
      <c r="F1693">
        <v>0</v>
      </c>
      <c r="G1693">
        <v>0</v>
      </c>
      <c r="H1693">
        <v>0</v>
      </c>
      <c r="J1693">
        <v>0</v>
      </c>
      <c r="K1693">
        <v>0</v>
      </c>
      <c r="L1693">
        <v>0</v>
      </c>
      <c r="N1693">
        <v>0</v>
      </c>
    </row>
    <row r="1694" spans="1:14" x14ac:dyDescent="0.25">
      <c r="A1694" t="s">
        <v>2686</v>
      </c>
      <c r="D1694" t="s">
        <v>2659</v>
      </c>
      <c r="F1694">
        <v>496751413</v>
      </c>
      <c r="G1694">
        <v>0</v>
      </c>
      <c r="H1694">
        <v>496751413</v>
      </c>
      <c r="J1694">
        <v>497895513</v>
      </c>
      <c r="K1694">
        <v>0</v>
      </c>
      <c r="L1694">
        <v>497895513</v>
      </c>
      <c r="N1694">
        <v>-1144100</v>
      </c>
    </row>
    <row r="1695" spans="1:14" x14ac:dyDescent="0.25">
      <c r="A1695" t="s">
        <v>2686</v>
      </c>
      <c r="C1695">
        <v>8</v>
      </c>
      <c r="D1695" t="s">
        <v>2660</v>
      </c>
      <c r="F1695">
        <v>0</v>
      </c>
      <c r="G1695">
        <v>0</v>
      </c>
      <c r="H1695">
        <v>0</v>
      </c>
      <c r="J1695">
        <v>0</v>
      </c>
      <c r="K1695">
        <v>0</v>
      </c>
      <c r="L1695">
        <v>0</v>
      </c>
      <c r="N1695">
        <v>0</v>
      </c>
    </row>
    <row r="1696" spans="1:14" x14ac:dyDescent="0.25">
      <c r="A1696" t="s">
        <v>2686</v>
      </c>
      <c r="C1696">
        <v>9</v>
      </c>
      <c r="D1696" t="s">
        <v>2548</v>
      </c>
      <c r="F1696">
        <v>19566383</v>
      </c>
      <c r="G1696">
        <v>0</v>
      </c>
      <c r="H1696">
        <v>19566383</v>
      </c>
      <c r="J1696">
        <v>19882008</v>
      </c>
      <c r="K1696">
        <v>0</v>
      </c>
      <c r="L1696">
        <v>19882008</v>
      </c>
      <c r="N1696">
        <v>-315625</v>
      </c>
    </row>
    <row r="1697" spans="1:14" x14ac:dyDescent="0.25">
      <c r="A1697" t="s">
        <v>2686</v>
      </c>
      <c r="C1697">
        <v>10</v>
      </c>
      <c r="D1697" t="s">
        <v>2550</v>
      </c>
      <c r="F1697">
        <v>477185030</v>
      </c>
      <c r="G1697">
        <v>0</v>
      </c>
      <c r="H1697">
        <v>477185030</v>
      </c>
      <c r="J1697">
        <v>478013505</v>
      </c>
      <c r="K1697">
        <v>0</v>
      </c>
      <c r="L1697">
        <v>478013505</v>
      </c>
      <c r="N1697">
        <v>-828475</v>
      </c>
    </row>
    <row r="1698" spans="1:14" x14ac:dyDescent="0.25">
      <c r="A1698" t="s">
        <v>2686</v>
      </c>
      <c r="C1698">
        <v>11</v>
      </c>
      <c r="D1698" t="s">
        <v>2581</v>
      </c>
      <c r="F1698">
        <v>0</v>
      </c>
      <c r="G1698">
        <v>0</v>
      </c>
      <c r="H1698">
        <v>0</v>
      </c>
      <c r="J1698">
        <v>0</v>
      </c>
      <c r="K1698">
        <v>0</v>
      </c>
      <c r="L1698">
        <v>0</v>
      </c>
      <c r="N1698">
        <v>0</v>
      </c>
    </row>
    <row r="1699" spans="1:14" x14ac:dyDescent="0.25">
      <c r="A1699" t="s">
        <v>2686</v>
      </c>
      <c r="C1699">
        <v>12</v>
      </c>
      <c r="D1699" t="s">
        <v>2569</v>
      </c>
      <c r="F1699">
        <v>0</v>
      </c>
      <c r="G1699">
        <v>0</v>
      </c>
      <c r="H1699">
        <v>0</v>
      </c>
      <c r="J1699">
        <v>0</v>
      </c>
      <c r="K1699">
        <v>0</v>
      </c>
      <c r="L1699">
        <v>0</v>
      </c>
      <c r="N1699">
        <v>0</v>
      </c>
    </row>
    <row r="1700" spans="1:14" x14ac:dyDescent="0.25">
      <c r="A1700" t="s">
        <v>2686</v>
      </c>
      <c r="C1700">
        <v>13</v>
      </c>
      <c r="D1700" t="s">
        <v>2661</v>
      </c>
      <c r="F1700">
        <v>0</v>
      </c>
      <c r="G1700">
        <v>0</v>
      </c>
      <c r="H1700">
        <v>0</v>
      </c>
      <c r="J1700">
        <v>0</v>
      </c>
      <c r="K1700">
        <v>0</v>
      </c>
      <c r="L1700">
        <v>0</v>
      </c>
      <c r="N1700">
        <v>0</v>
      </c>
    </row>
    <row r="1701" spans="1:14" x14ac:dyDescent="0.25">
      <c r="A1701" t="s">
        <v>2686</v>
      </c>
      <c r="C1701">
        <v>14</v>
      </c>
      <c r="D1701" t="s">
        <v>2662</v>
      </c>
      <c r="F1701">
        <v>0</v>
      </c>
      <c r="G1701">
        <v>0</v>
      </c>
      <c r="H1701">
        <v>0</v>
      </c>
      <c r="J1701">
        <v>0</v>
      </c>
      <c r="K1701">
        <v>0</v>
      </c>
      <c r="L1701">
        <v>0</v>
      </c>
      <c r="N1701">
        <v>0</v>
      </c>
    </row>
    <row r="1702" spans="1:14" x14ac:dyDescent="0.25">
      <c r="A1702" t="s">
        <v>2686</v>
      </c>
      <c r="C1702">
        <v>15</v>
      </c>
      <c r="D1702" t="s">
        <v>2663</v>
      </c>
      <c r="F1702">
        <v>0</v>
      </c>
      <c r="G1702">
        <v>0</v>
      </c>
      <c r="H1702">
        <v>0</v>
      </c>
      <c r="J1702">
        <v>0</v>
      </c>
      <c r="K1702">
        <v>0</v>
      </c>
      <c r="L1702">
        <v>0</v>
      </c>
      <c r="N1702">
        <v>0</v>
      </c>
    </row>
    <row r="1703" spans="1:14" x14ac:dyDescent="0.25">
      <c r="A1703" t="s">
        <v>2686</v>
      </c>
      <c r="D1703" t="s">
        <v>2664</v>
      </c>
      <c r="F1703">
        <v>0</v>
      </c>
      <c r="G1703">
        <v>0</v>
      </c>
      <c r="H1703">
        <v>0</v>
      </c>
      <c r="J1703">
        <v>0</v>
      </c>
      <c r="K1703">
        <v>0</v>
      </c>
      <c r="L1703">
        <v>0</v>
      </c>
      <c r="N1703">
        <v>0</v>
      </c>
    </row>
    <row r="1704" spans="1:14" x14ac:dyDescent="0.25">
      <c r="A1704" t="s">
        <v>2686</v>
      </c>
      <c r="C1704">
        <v>16</v>
      </c>
      <c r="D1704" t="s">
        <v>2581</v>
      </c>
      <c r="F1704">
        <v>0</v>
      </c>
      <c r="G1704">
        <v>0</v>
      </c>
      <c r="H1704">
        <v>0</v>
      </c>
      <c r="J1704">
        <v>0</v>
      </c>
      <c r="K1704">
        <v>0</v>
      </c>
      <c r="L1704">
        <v>0</v>
      </c>
      <c r="N1704">
        <v>0</v>
      </c>
    </row>
    <row r="1705" spans="1:14" x14ac:dyDescent="0.25">
      <c r="A1705" t="s">
        <v>2686</v>
      </c>
      <c r="C1705">
        <v>17</v>
      </c>
      <c r="D1705" t="s">
        <v>2570</v>
      </c>
      <c r="F1705">
        <v>0</v>
      </c>
      <c r="G1705">
        <v>0</v>
      </c>
      <c r="H1705">
        <v>0</v>
      </c>
      <c r="J1705">
        <v>0</v>
      </c>
      <c r="K1705">
        <v>0</v>
      </c>
      <c r="L1705">
        <v>0</v>
      </c>
      <c r="N1705">
        <v>0</v>
      </c>
    </row>
    <row r="1706" spans="1:14" x14ac:dyDescent="0.25">
      <c r="A1706" t="s">
        <v>2686</v>
      </c>
      <c r="C1706">
        <v>18</v>
      </c>
      <c r="D1706" t="s">
        <v>2665</v>
      </c>
      <c r="F1706">
        <v>0</v>
      </c>
      <c r="G1706">
        <v>0</v>
      </c>
      <c r="H1706">
        <v>0</v>
      </c>
      <c r="J1706">
        <v>0</v>
      </c>
      <c r="K1706">
        <v>0</v>
      </c>
      <c r="L1706">
        <v>0</v>
      </c>
      <c r="N1706">
        <v>0</v>
      </c>
    </row>
    <row r="1707" spans="1:14" x14ac:dyDescent="0.25">
      <c r="A1707" t="s">
        <v>2686</v>
      </c>
      <c r="C1707">
        <v>19</v>
      </c>
      <c r="D1707" t="s">
        <v>2666</v>
      </c>
      <c r="F1707">
        <v>0</v>
      </c>
      <c r="G1707">
        <v>0</v>
      </c>
      <c r="H1707">
        <v>0</v>
      </c>
      <c r="J1707">
        <v>0</v>
      </c>
      <c r="K1707">
        <v>0</v>
      </c>
      <c r="L1707">
        <v>0</v>
      </c>
      <c r="N1707">
        <v>0</v>
      </c>
    </row>
    <row r="1708" spans="1:14" x14ac:dyDescent="0.25">
      <c r="A1708" t="s">
        <v>2686</v>
      </c>
      <c r="C1708">
        <v>20</v>
      </c>
      <c r="D1708" t="s">
        <v>2667</v>
      </c>
      <c r="F1708">
        <v>0</v>
      </c>
      <c r="G1708">
        <v>0</v>
      </c>
      <c r="H1708">
        <v>0</v>
      </c>
      <c r="J1708">
        <v>0</v>
      </c>
      <c r="K1708">
        <v>0</v>
      </c>
      <c r="L1708">
        <v>0</v>
      </c>
      <c r="N1708">
        <v>0</v>
      </c>
    </row>
    <row r="1709" spans="1:14" x14ac:dyDescent="0.25">
      <c r="A1709" t="s">
        <v>2686</v>
      </c>
      <c r="C1709">
        <v>21</v>
      </c>
      <c r="D1709" t="s">
        <v>2668</v>
      </c>
      <c r="F1709">
        <v>0</v>
      </c>
      <c r="G1709">
        <v>0</v>
      </c>
      <c r="H1709">
        <v>0</v>
      </c>
      <c r="J1709">
        <v>0</v>
      </c>
      <c r="K1709">
        <v>0</v>
      </c>
      <c r="L1709">
        <v>0</v>
      </c>
      <c r="N1709">
        <v>0</v>
      </c>
    </row>
    <row r="1710" spans="1:14" x14ac:dyDescent="0.25">
      <c r="A1710" t="s">
        <v>2686</v>
      </c>
      <c r="C1710">
        <v>22</v>
      </c>
      <c r="D1710" t="s">
        <v>2669</v>
      </c>
      <c r="F1710">
        <v>0</v>
      </c>
      <c r="G1710">
        <v>0</v>
      </c>
      <c r="H1710">
        <v>0</v>
      </c>
      <c r="J1710">
        <v>0</v>
      </c>
      <c r="K1710">
        <v>0</v>
      </c>
      <c r="L1710">
        <v>0</v>
      </c>
      <c r="N1710">
        <v>0</v>
      </c>
    </row>
    <row r="1711" spans="1:14" x14ac:dyDescent="0.25">
      <c r="A1711" t="s">
        <v>2686</v>
      </c>
      <c r="C1711">
        <v>23</v>
      </c>
      <c r="D1711" t="s">
        <v>2670</v>
      </c>
      <c r="F1711">
        <v>0</v>
      </c>
      <c r="G1711">
        <v>0</v>
      </c>
      <c r="H1711">
        <v>0</v>
      </c>
      <c r="J1711">
        <v>0</v>
      </c>
      <c r="K1711">
        <v>0</v>
      </c>
      <c r="L1711">
        <v>0</v>
      </c>
      <c r="N1711">
        <v>0</v>
      </c>
    </row>
    <row r="1712" spans="1:14" x14ac:dyDescent="0.25">
      <c r="A1712" t="s">
        <v>2686</v>
      </c>
      <c r="C1712">
        <v>24</v>
      </c>
      <c r="D1712" t="s">
        <v>2556</v>
      </c>
      <c r="F1712">
        <v>0</v>
      </c>
      <c r="G1712">
        <v>0</v>
      </c>
      <c r="H1712">
        <v>0</v>
      </c>
      <c r="J1712">
        <v>0</v>
      </c>
      <c r="K1712">
        <v>0</v>
      </c>
      <c r="L1712">
        <v>0</v>
      </c>
      <c r="N1712">
        <v>0</v>
      </c>
    </row>
    <row r="1713" spans="1:14" x14ac:dyDescent="0.25">
      <c r="A1713" t="s">
        <v>2686</v>
      </c>
      <c r="C1713">
        <v>25</v>
      </c>
      <c r="D1713" t="s">
        <v>2557</v>
      </c>
      <c r="F1713">
        <v>0</v>
      </c>
      <c r="G1713">
        <v>0</v>
      </c>
      <c r="H1713">
        <v>0</v>
      </c>
      <c r="J1713">
        <v>0</v>
      </c>
      <c r="K1713">
        <v>0</v>
      </c>
      <c r="L1713">
        <v>0</v>
      </c>
      <c r="N1713">
        <v>0</v>
      </c>
    </row>
    <row r="1714" spans="1:14" x14ac:dyDescent="0.25">
      <c r="A1714" t="s">
        <v>2686</v>
      </c>
      <c r="D1714" t="s">
        <v>2671</v>
      </c>
      <c r="F1714">
        <v>2306029180</v>
      </c>
      <c r="G1714">
        <v>-113373419</v>
      </c>
      <c r="H1714">
        <v>2192655761</v>
      </c>
      <c r="J1714">
        <v>2192655761</v>
      </c>
      <c r="K1714">
        <v>0</v>
      </c>
      <c r="L1714">
        <v>2192655761</v>
      </c>
      <c r="N1714">
        <v>0</v>
      </c>
    </row>
    <row r="1715" spans="1:14" x14ac:dyDescent="0.25">
      <c r="A1715" t="s">
        <v>2686</v>
      </c>
      <c r="C1715">
        <v>26</v>
      </c>
      <c r="D1715" t="s">
        <v>2589</v>
      </c>
      <c r="F1715">
        <v>0</v>
      </c>
      <c r="G1715">
        <v>0</v>
      </c>
      <c r="H1715">
        <v>0</v>
      </c>
      <c r="J1715">
        <v>0</v>
      </c>
      <c r="K1715">
        <v>0</v>
      </c>
      <c r="L1715">
        <v>0</v>
      </c>
      <c r="N1715">
        <v>0</v>
      </c>
    </row>
    <row r="1716" spans="1:14" x14ac:dyDescent="0.25">
      <c r="A1716" t="s">
        <v>2686</v>
      </c>
      <c r="C1716">
        <v>27</v>
      </c>
      <c r="D1716" t="s">
        <v>2580</v>
      </c>
      <c r="F1716">
        <v>1083766735</v>
      </c>
      <c r="G1716">
        <v>-107484991</v>
      </c>
      <c r="H1716">
        <v>976281744</v>
      </c>
      <c r="J1716">
        <v>976281744</v>
      </c>
      <c r="K1716">
        <v>0</v>
      </c>
      <c r="L1716">
        <v>976281744</v>
      </c>
      <c r="N1716">
        <v>0</v>
      </c>
    </row>
    <row r="1717" spans="1:14" x14ac:dyDescent="0.25">
      <c r="A1717" t="s">
        <v>2686</v>
      </c>
      <c r="C1717">
        <v>28</v>
      </c>
      <c r="D1717" t="s">
        <v>2577</v>
      </c>
      <c r="F1717">
        <v>0</v>
      </c>
      <c r="G1717">
        <v>0</v>
      </c>
      <c r="H1717">
        <v>0</v>
      </c>
      <c r="J1717">
        <v>0</v>
      </c>
      <c r="K1717">
        <v>0</v>
      </c>
      <c r="L1717">
        <v>0</v>
      </c>
      <c r="N1717">
        <v>0</v>
      </c>
    </row>
    <row r="1718" spans="1:14" x14ac:dyDescent="0.25">
      <c r="A1718" t="s">
        <v>2686</v>
      </c>
      <c r="C1718" t="s">
        <v>2672</v>
      </c>
      <c r="D1718" t="s">
        <v>2567</v>
      </c>
      <c r="F1718">
        <v>0</v>
      </c>
      <c r="G1718">
        <v>0</v>
      </c>
      <c r="H1718">
        <v>0</v>
      </c>
      <c r="J1718">
        <v>0</v>
      </c>
      <c r="K1718">
        <v>0</v>
      </c>
      <c r="L1718">
        <v>0</v>
      </c>
      <c r="N1718">
        <v>0</v>
      </c>
    </row>
    <row r="1719" spans="1:14" x14ac:dyDescent="0.25">
      <c r="A1719" t="s">
        <v>2686</v>
      </c>
      <c r="C1719" t="s">
        <v>2673</v>
      </c>
      <c r="D1719" t="s">
        <v>2568</v>
      </c>
      <c r="F1719">
        <v>0</v>
      </c>
      <c r="G1719">
        <v>0</v>
      </c>
      <c r="H1719">
        <v>0</v>
      </c>
      <c r="J1719">
        <v>0</v>
      </c>
      <c r="K1719">
        <v>0</v>
      </c>
      <c r="L1719">
        <v>0</v>
      </c>
      <c r="N1719">
        <v>0</v>
      </c>
    </row>
    <row r="1720" spans="1:14" x14ac:dyDescent="0.25">
      <c r="A1720" t="s">
        <v>2686</v>
      </c>
      <c r="C1720">
        <v>30</v>
      </c>
      <c r="D1720" t="s">
        <v>2579</v>
      </c>
      <c r="F1720">
        <v>1204597165</v>
      </c>
      <c r="G1720">
        <v>0</v>
      </c>
      <c r="H1720">
        <v>1204597165</v>
      </c>
      <c r="J1720">
        <v>1204597165</v>
      </c>
      <c r="K1720">
        <v>0</v>
      </c>
      <c r="L1720">
        <v>1204597165</v>
      </c>
      <c r="N1720">
        <v>0</v>
      </c>
    </row>
    <row r="1721" spans="1:14" x14ac:dyDescent="0.25">
      <c r="A1721" t="s">
        <v>2686</v>
      </c>
      <c r="C1721">
        <v>31</v>
      </c>
      <c r="D1721" t="s">
        <v>2558</v>
      </c>
      <c r="F1721">
        <v>0</v>
      </c>
      <c r="G1721">
        <v>0</v>
      </c>
      <c r="H1721">
        <v>0</v>
      </c>
      <c r="J1721">
        <v>0</v>
      </c>
      <c r="K1721">
        <v>0</v>
      </c>
      <c r="L1721">
        <v>0</v>
      </c>
      <c r="N1721">
        <v>0</v>
      </c>
    </row>
    <row r="1722" spans="1:14" x14ac:dyDescent="0.25">
      <c r="A1722" t="s">
        <v>2686</v>
      </c>
      <c r="C1722">
        <v>32</v>
      </c>
      <c r="D1722" t="s">
        <v>2578</v>
      </c>
      <c r="F1722">
        <v>17665280</v>
      </c>
      <c r="G1722">
        <v>-5888428</v>
      </c>
      <c r="H1722">
        <v>11776852</v>
      </c>
      <c r="J1722">
        <v>11776852</v>
      </c>
      <c r="K1722">
        <v>0</v>
      </c>
      <c r="L1722">
        <v>11776852</v>
      </c>
      <c r="N1722">
        <v>0</v>
      </c>
    </row>
    <row r="1723" spans="1:14" x14ac:dyDescent="0.25">
      <c r="A1723" t="s">
        <v>2686</v>
      </c>
      <c r="C1723">
        <v>33</v>
      </c>
      <c r="D1723" t="s">
        <v>2588</v>
      </c>
      <c r="F1723">
        <v>0</v>
      </c>
      <c r="G1723">
        <v>0</v>
      </c>
      <c r="H1723">
        <v>0</v>
      </c>
      <c r="J1723">
        <v>0</v>
      </c>
      <c r="K1723">
        <v>0</v>
      </c>
      <c r="L1723">
        <v>0</v>
      </c>
      <c r="N1723">
        <v>0</v>
      </c>
    </row>
    <row r="1724" spans="1:14" x14ac:dyDescent="0.25">
      <c r="A1724" t="s">
        <v>2686</v>
      </c>
      <c r="C1724">
        <v>34</v>
      </c>
      <c r="D1724" t="s">
        <v>2674</v>
      </c>
      <c r="F1724">
        <v>0</v>
      </c>
      <c r="G1724">
        <v>0</v>
      </c>
      <c r="H1724">
        <v>0</v>
      </c>
      <c r="J1724">
        <v>0</v>
      </c>
      <c r="K1724">
        <v>0</v>
      </c>
      <c r="L1724">
        <v>0</v>
      </c>
      <c r="N1724">
        <v>0</v>
      </c>
    </row>
    <row r="1725" spans="1:14" x14ac:dyDescent="0.25">
      <c r="A1725" t="s">
        <v>2686</v>
      </c>
      <c r="C1725">
        <v>35</v>
      </c>
      <c r="D1725" t="s">
        <v>2675</v>
      </c>
      <c r="F1725">
        <v>0</v>
      </c>
      <c r="G1725">
        <v>0</v>
      </c>
      <c r="H1725">
        <v>0</v>
      </c>
      <c r="J1725">
        <v>0</v>
      </c>
      <c r="K1725">
        <v>0</v>
      </c>
      <c r="L1725">
        <v>0</v>
      </c>
      <c r="N1725">
        <v>0</v>
      </c>
    </row>
    <row r="1726" spans="1:14" x14ac:dyDescent="0.25">
      <c r="A1726" t="s">
        <v>2686</v>
      </c>
      <c r="C1726">
        <v>36</v>
      </c>
      <c r="D1726" t="s">
        <v>2676</v>
      </c>
      <c r="F1726">
        <v>0</v>
      </c>
      <c r="G1726">
        <v>0</v>
      </c>
      <c r="H1726">
        <v>0</v>
      </c>
      <c r="J1726">
        <v>0</v>
      </c>
      <c r="K1726">
        <v>0</v>
      </c>
      <c r="L1726">
        <v>0</v>
      </c>
      <c r="N1726">
        <v>0</v>
      </c>
    </row>
    <row r="1727" spans="1:14" x14ac:dyDescent="0.25">
      <c r="A1727" t="s">
        <v>2686</v>
      </c>
      <c r="C1727">
        <v>37</v>
      </c>
      <c r="D1727" t="s">
        <v>2566</v>
      </c>
      <c r="F1727">
        <v>0</v>
      </c>
      <c r="G1727">
        <v>0</v>
      </c>
      <c r="H1727">
        <v>0</v>
      </c>
      <c r="J1727">
        <v>0</v>
      </c>
      <c r="K1727">
        <v>0</v>
      </c>
      <c r="L1727">
        <v>0</v>
      </c>
      <c r="N1727">
        <v>0</v>
      </c>
    </row>
    <row r="1728" spans="1:14" x14ac:dyDescent="0.25">
      <c r="A1728" t="s">
        <v>2686</v>
      </c>
      <c r="C1728">
        <v>38</v>
      </c>
      <c r="D1728" t="s">
        <v>2584</v>
      </c>
      <c r="F1728">
        <v>0</v>
      </c>
      <c r="G1728">
        <v>0</v>
      </c>
      <c r="H1728">
        <v>0</v>
      </c>
      <c r="J1728">
        <v>0</v>
      </c>
      <c r="K1728">
        <v>0</v>
      </c>
      <c r="L1728">
        <v>0</v>
      </c>
      <c r="N1728">
        <v>0</v>
      </c>
    </row>
    <row r="1729" spans="1:14" x14ac:dyDescent="0.25">
      <c r="A1729" t="s">
        <v>2686</v>
      </c>
      <c r="C1729">
        <v>39</v>
      </c>
      <c r="D1729" t="s">
        <v>2677</v>
      </c>
      <c r="F1729">
        <v>0</v>
      </c>
      <c r="G1729">
        <v>0</v>
      </c>
      <c r="H1729">
        <v>0</v>
      </c>
      <c r="J1729">
        <v>0</v>
      </c>
      <c r="K1729">
        <v>0</v>
      </c>
      <c r="L1729">
        <v>0</v>
      </c>
      <c r="N1729">
        <v>0</v>
      </c>
    </row>
    <row r="1730" spans="1:14" x14ac:dyDescent="0.25">
      <c r="A1730" t="s">
        <v>2686</v>
      </c>
      <c r="D1730" t="s">
        <v>2678</v>
      </c>
      <c r="F1730">
        <v>139492675</v>
      </c>
      <c r="G1730">
        <v>0</v>
      </c>
      <c r="H1730">
        <v>139492675</v>
      </c>
      <c r="J1730">
        <v>139492675</v>
      </c>
      <c r="K1730">
        <v>0</v>
      </c>
      <c r="L1730">
        <v>139492675</v>
      </c>
      <c r="N1730">
        <v>0</v>
      </c>
    </row>
    <row r="1731" spans="1:14" x14ac:dyDescent="0.25">
      <c r="A1731" t="s">
        <v>2686</v>
      </c>
      <c r="C1731">
        <v>40</v>
      </c>
      <c r="D1731" t="s">
        <v>2587</v>
      </c>
      <c r="F1731">
        <v>134932</v>
      </c>
      <c r="G1731">
        <v>0</v>
      </c>
      <c r="H1731">
        <v>134932</v>
      </c>
      <c r="J1731">
        <v>134932</v>
      </c>
      <c r="K1731">
        <v>0</v>
      </c>
      <c r="L1731">
        <v>134932</v>
      </c>
      <c r="N1731">
        <v>0</v>
      </c>
    </row>
    <row r="1732" spans="1:14" x14ac:dyDescent="0.25">
      <c r="A1732" t="s">
        <v>2686</v>
      </c>
      <c r="C1732">
        <v>41</v>
      </c>
      <c r="D1732" t="s">
        <v>2572</v>
      </c>
      <c r="F1732">
        <v>48459962</v>
      </c>
      <c r="G1732">
        <v>0</v>
      </c>
      <c r="H1732">
        <v>48459962</v>
      </c>
      <c r="J1732">
        <v>48459962</v>
      </c>
      <c r="K1732">
        <v>0</v>
      </c>
      <c r="L1732">
        <v>48459962</v>
      </c>
      <c r="N1732">
        <v>0</v>
      </c>
    </row>
    <row r="1733" spans="1:14" x14ac:dyDescent="0.25">
      <c r="A1733" t="s">
        <v>2686</v>
      </c>
      <c r="C1733">
        <v>42</v>
      </c>
      <c r="D1733" t="s">
        <v>2575</v>
      </c>
      <c r="F1733">
        <v>60574948</v>
      </c>
      <c r="G1733">
        <v>0</v>
      </c>
      <c r="H1733">
        <v>60574948</v>
      </c>
      <c r="J1733">
        <v>60574948</v>
      </c>
      <c r="K1733">
        <v>0</v>
      </c>
      <c r="L1733">
        <v>60574948</v>
      </c>
      <c r="N1733">
        <v>0</v>
      </c>
    </row>
    <row r="1734" spans="1:14" x14ac:dyDescent="0.25">
      <c r="A1734" t="s">
        <v>2686</v>
      </c>
      <c r="C1734">
        <v>43</v>
      </c>
      <c r="D1734" t="s">
        <v>2564</v>
      </c>
      <c r="F1734">
        <v>35360</v>
      </c>
      <c r="G1734">
        <v>0</v>
      </c>
      <c r="H1734">
        <v>35360</v>
      </c>
      <c r="J1734">
        <v>35360</v>
      </c>
      <c r="K1734">
        <v>0</v>
      </c>
      <c r="L1734">
        <v>35360</v>
      </c>
      <c r="N1734">
        <v>0</v>
      </c>
    </row>
    <row r="1735" spans="1:14" x14ac:dyDescent="0.25">
      <c r="A1735" t="s">
        <v>2686</v>
      </c>
      <c r="C1735">
        <v>44</v>
      </c>
      <c r="D1735" t="s">
        <v>2571</v>
      </c>
      <c r="F1735">
        <v>30287473</v>
      </c>
      <c r="G1735">
        <v>0</v>
      </c>
      <c r="H1735">
        <v>30287473</v>
      </c>
      <c r="J1735">
        <v>30287473</v>
      </c>
      <c r="K1735">
        <v>0</v>
      </c>
      <c r="L1735">
        <v>30287473</v>
      </c>
      <c r="N1735">
        <v>0</v>
      </c>
    </row>
    <row r="1736" spans="1:14" x14ac:dyDescent="0.25">
      <c r="A1736" t="s">
        <v>2686</v>
      </c>
      <c r="C1736">
        <v>45</v>
      </c>
      <c r="D1736" t="s">
        <v>2573</v>
      </c>
      <c r="F1736">
        <v>0</v>
      </c>
      <c r="G1736">
        <v>0</v>
      </c>
      <c r="H1736">
        <v>0</v>
      </c>
      <c r="J1736">
        <v>0</v>
      </c>
      <c r="K1736">
        <v>0</v>
      </c>
      <c r="L1736">
        <v>0</v>
      </c>
      <c r="N1736">
        <v>0</v>
      </c>
    </row>
    <row r="1737" spans="1:14" x14ac:dyDescent="0.25">
      <c r="A1737" t="s">
        <v>2686</v>
      </c>
      <c r="C1737">
        <v>46</v>
      </c>
      <c r="D1737" t="s">
        <v>2583</v>
      </c>
      <c r="F1737">
        <v>0</v>
      </c>
      <c r="G1737">
        <v>0</v>
      </c>
      <c r="H1737">
        <v>0</v>
      </c>
      <c r="J1737">
        <v>0</v>
      </c>
      <c r="K1737">
        <v>0</v>
      </c>
      <c r="L1737">
        <v>0</v>
      </c>
      <c r="N1737">
        <v>0</v>
      </c>
    </row>
    <row r="1738" spans="1:14" x14ac:dyDescent="0.25">
      <c r="A1738" t="s">
        <v>2686</v>
      </c>
      <c r="C1738">
        <v>47</v>
      </c>
      <c r="D1738" t="s">
        <v>2546</v>
      </c>
      <c r="F1738">
        <v>0</v>
      </c>
      <c r="G1738">
        <v>0</v>
      </c>
      <c r="H1738">
        <v>0</v>
      </c>
      <c r="J1738">
        <v>0</v>
      </c>
      <c r="K1738">
        <v>0</v>
      </c>
      <c r="L1738">
        <v>0</v>
      </c>
      <c r="N1738">
        <v>0</v>
      </c>
    </row>
    <row r="1739" spans="1:14" x14ac:dyDescent="0.25">
      <c r="A1739" t="s">
        <v>2686</v>
      </c>
      <c r="D1739" t="s">
        <v>2679</v>
      </c>
      <c r="F1739">
        <v>0</v>
      </c>
      <c r="G1739">
        <v>0</v>
      </c>
      <c r="H1739">
        <v>0</v>
      </c>
      <c r="J1739">
        <v>0</v>
      </c>
      <c r="K1739">
        <v>0</v>
      </c>
      <c r="L1739">
        <v>0</v>
      </c>
      <c r="N1739">
        <v>0</v>
      </c>
    </row>
    <row r="1740" spans="1:14" x14ac:dyDescent="0.25">
      <c r="A1740" t="s">
        <v>2686</v>
      </c>
      <c r="C1740">
        <v>48</v>
      </c>
      <c r="D1740" t="s">
        <v>2585</v>
      </c>
      <c r="F1740">
        <v>0</v>
      </c>
      <c r="G1740">
        <v>0</v>
      </c>
      <c r="H1740">
        <v>0</v>
      </c>
      <c r="J1740">
        <v>0</v>
      </c>
      <c r="K1740">
        <v>0</v>
      </c>
      <c r="L1740">
        <v>0</v>
      </c>
      <c r="N1740">
        <v>0</v>
      </c>
    </row>
    <row r="1741" spans="1:14" x14ac:dyDescent="0.25">
      <c r="A1741" t="s">
        <v>2686</v>
      </c>
      <c r="C1741">
        <v>49</v>
      </c>
      <c r="D1741" t="s">
        <v>2680</v>
      </c>
      <c r="F1741">
        <v>0</v>
      </c>
      <c r="G1741">
        <v>0</v>
      </c>
      <c r="H1741">
        <v>0</v>
      </c>
      <c r="J1741">
        <v>0</v>
      </c>
      <c r="K1741">
        <v>0</v>
      </c>
      <c r="L1741">
        <v>0</v>
      </c>
      <c r="N1741">
        <v>0</v>
      </c>
    </row>
    <row r="1742" spans="1:14" x14ac:dyDescent="0.25">
      <c r="A1742" t="s">
        <v>2686</v>
      </c>
      <c r="C1742">
        <v>50</v>
      </c>
      <c r="D1742" t="s">
        <v>2681</v>
      </c>
      <c r="F1742">
        <v>0</v>
      </c>
      <c r="G1742">
        <v>0</v>
      </c>
      <c r="H1742">
        <v>0</v>
      </c>
      <c r="J1742">
        <v>0</v>
      </c>
      <c r="K1742">
        <v>0</v>
      </c>
      <c r="L1742">
        <v>0</v>
      </c>
      <c r="N1742">
        <v>0</v>
      </c>
    </row>
    <row r="1743" spans="1:14" x14ac:dyDescent="0.25">
      <c r="A1743" t="s">
        <v>2686</v>
      </c>
      <c r="D1743" t="s">
        <v>2682</v>
      </c>
      <c r="F1743">
        <v>0</v>
      </c>
      <c r="G1743">
        <v>0</v>
      </c>
      <c r="H1743">
        <v>0</v>
      </c>
      <c r="J1743">
        <v>0</v>
      </c>
      <c r="K1743">
        <v>0</v>
      </c>
      <c r="L1743">
        <v>0</v>
      </c>
      <c r="N1743">
        <v>0</v>
      </c>
    </row>
    <row r="1744" spans="1:14" x14ac:dyDescent="0.25">
      <c r="A1744" t="s">
        <v>2686</v>
      </c>
      <c r="C1744">
        <v>51</v>
      </c>
      <c r="D1744" t="s">
        <v>2582</v>
      </c>
      <c r="F1744">
        <v>0</v>
      </c>
      <c r="G1744">
        <v>0</v>
      </c>
      <c r="H1744">
        <v>0</v>
      </c>
      <c r="J1744">
        <v>0</v>
      </c>
      <c r="K1744">
        <v>0</v>
      </c>
      <c r="L1744">
        <v>0</v>
      </c>
      <c r="N1744">
        <v>0</v>
      </c>
    </row>
    <row r="1745" spans="1:14" x14ac:dyDescent="0.25">
      <c r="A1745" t="s">
        <v>2686</v>
      </c>
      <c r="C1745">
        <v>52</v>
      </c>
      <c r="D1745" t="s">
        <v>2681</v>
      </c>
      <c r="F1745">
        <v>0</v>
      </c>
      <c r="G1745">
        <v>0</v>
      </c>
      <c r="H1745">
        <v>0</v>
      </c>
      <c r="J1745">
        <v>0</v>
      </c>
      <c r="K1745">
        <v>0</v>
      </c>
      <c r="L1745">
        <v>0</v>
      </c>
      <c r="N1745">
        <v>0</v>
      </c>
    </row>
    <row r="1746" spans="1:14" x14ac:dyDescent="0.25">
      <c r="A1746" t="s">
        <v>2686</v>
      </c>
      <c r="D1746" t="s">
        <v>2683</v>
      </c>
      <c r="F1746">
        <v>1738800</v>
      </c>
      <c r="G1746">
        <v>0</v>
      </c>
      <c r="H1746">
        <v>1738800</v>
      </c>
      <c r="J1746">
        <v>1738800</v>
      </c>
      <c r="K1746">
        <v>0</v>
      </c>
      <c r="L1746">
        <v>1738800</v>
      </c>
      <c r="N1746">
        <v>0</v>
      </c>
    </row>
    <row r="1747" spans="1:14" x14ac:dyDescent="0.25">
      <c r="A1747" t="s">
        <v>2686</v>
      </c>
      <c r="C1747">
        <v>53</v>
      </c>
      <c r="D1747" t="s">
        <v>2562</v>
      </c>
      <c r="F1747">
        <v>1738800</v>
      </c>
      <c r="G1747">
        <v>0</v>
      </c>
      <c r="H1747">
        <v>1738800</v>
      </c>
      <c r="J1747">
        <v>1738800</v>
      </c>
      <c r="K1747">
        <v>0</v>
      </c>
      <c r="L1747">
        <v>1738800</v>
      </c>
      <c r="N1747">
        <v>0</v>
      </c>
    </row>
    <row r="1748" spans="1:14" x14ac:dyDescent="0.25">
      <c r="A1748" t="s">
        <v>2686</v>
      </c>
      <c r="D1748" t="s">
        <v>2684</v>
      </c>
      <c r="F1748">
        <v>26496000</v>
      </c>
      <c r="G1748">
        <v>0</v>
      </c>
      <c r="H1748">
        <v>26496000</v>
      </c>
      <c r="J1748">
        <v>26496000</v>
      </c>
      <c r="K1748">
        <v>0</v>
      </c>
      <c r="L1748">
        <v>26496000</v>
      </c>
      <c r="N1748">
        <v>0</v>
      </c>
    </row>
    <row r="1749" spans="1:14" x14ac:dyDescent="0.25">
      <c r="A1749" t="s">
        <v>2686</v>
      </c>
      <c r="C1749">
        <v>54</v>
      </c>
      <c r="D1749" t="s">
        <v>2563</v>
      </c>
      <c r="F1749">
        <v>26496000</v>
      </c>
      <c r="G1749">
        <v>0</v>
      </c>
      <c r="H1749">
        <v>26496000</v>
      </c>
      <c r="J1749">
        <v>26496000</v>
      </c>
      <c r="K1749">
        <v>0</v>
      </c>
      <c r="L1749">
        <v>26496000</v>
      </c>
      <c r="N1749">
        <v>0</v>
      </c>
    </row>
    <row r="1750" spans="1:14" x14ac:dyDescent="0.25">
      <c r="A1750" t="s">
        <v>2686</v>
      </c>
      <c r="D1750" t="s">
        <v>1509</v>
      </c>
      <c r="F1750">
        <v>0</v>
      </c>
      <c r="G1750">
        <v>0</v>
      </c>
      <c r="H1750">
        <v>0</v>
      </c>
      <c r="I1750">
        <v>808920</v>
      </c>
      <c r="J1750">
        <v>0</v>
      </c>
      <c r="K1750">
        <v>0</v>
      </c>
      <c r="L1750">
        <v>0</v>
      </c>
      <c r="N1750">
        <v>0</v>
      </c>
    </row>
    <row r="1751" spans="1:14" x14ac:dyDescent="0.25">
      <c r="A1751" t="s">
        <v>2686</v>
      </c>
      <c r="C1751">
        <v>55</v>
      </c>
      <c r="D1751" t="s">
        <v>2555</v>
      </c>
      <c r="G1751">
        <v>0</v>
      </c>
      <c r="H1751">
        <v>0</v>
      </c>
      <c r="J1751">
        <v>0</v>
      </c>
      <c r="K1751">
        <v>0</v>
      </c>
      <c r="L1751">
        <v>0</v>
      </c>
      <c r="N1751">
        <v>0</v>
      </c>
    </row>
    <row r="1752" spans="1:14" x14ac:dyDescent="0.25">
      <c r="A1752" t="s">
        <v>2686</v>
      </c>
      <c r="B1752" t="s">
        <v>2625</v>
      </c>
      <c r="C1752" s="326" t="s">
        <v>2645</v>
      </c>
      <c r="D1752" s="326" t="s">
        <v>2646</v>
      </c>
      <c r="E1752" s="326"/>
      <c r="F1752" s="326" t="s">
        <v>2647</v>
      </c>
      <c r="G1752" s="326"/>
      <c r="H1752" s="326"/>
      <c r="I1752" s="326"/>
      <c r="J1752" s="326" t="s">
        <v>2648</v>
      </c>
      <c r="K1752" s="326"/>
      <c r="L1752" s="326"/>
      <c r="M1752" s="326"/>
      <c r="N1752" s="326" t="s">
        <v>2649</v>
      </c>
    </row>
    <row r="1753" spans="1:14" x14ac:dyDescent="0.25">
      <c r="A1753" t="s">
        <v>2686</v>
      </c>
      <c r="C1753" s="326"/>
      <c r="D1753" s="326"/>
      <c r="E1753" s="326"/>
      <c r="F1753" s="326" t="s">
        <v>2650</v>
      </c>
      <c r="G1753" s="326" t="s">
        <v>2651</v>
      </c>
      <c r="H1753" s="326" t="s">
        <v>2652</v>
      </c>
      <c r="I1753" s="326"/>
      <c r="J1753" s="326" t="s">
        <v>2650</v>
      </c>
      <c r="K1753" s="326" t="s">
        <v>2651</v>
      </c>
      <c r="L1753" s="326" t="s">
        <v>2652</v>
      </c>
      <c r="M1753" s="326"/>
      <c r="N1753" s="326"/>
    </row>
    <row r="1754" spans="1:14" x14ac:dyDescent="0.25">
      <c r="A1754" t="s">
        <v>2686</v>
      </c>
      <c r="C1754" s="326" t="s">
        <v>2653</v>
      </c>
      <c r="D1754" s="326"/>
      <c r="E1754" s="326"/>
      <c r="F1754" s="326">
        <v>0</v>
      </c>
      <c r="G1754" s="326">
        <v>0</v>
      </c>
      <c r="H1754" s="326">
        <v>0</v>
      </c>
      <c r="I1754" s="326"/>
      <c r="J1754" s="326">
        <v>0</v>
      </c>
      <c r="K1754" s="326">
        <v>0</v>
      </c>
      <c r="L1754" s="326">
        <v>0</v>
      </c>
      <c r="M1754" s="326"/>
      <c r="N1754" s="326">
        <v>0</v>
      </c>
    </row>
    <row r="1755" spans="1:14" x14ac:dyDescent="0.25">
      <c r="A1755" t="s">
        <v>2686</v>
      </c>
      <c r="C1755" s="326">
        <v>1</v>
      </c>
      <c r="D1755" s="326" t="s">
        <v>2654</v>
      </c>
      <c r="E1755" s="326"/>
      <c r="F1755" s="326">
        <v>0</v>
      </c>
      <c r="G1755" s="326">
        <v>0</v>
      </c>
      <c r="H1755" s="326">
        <v>0</v>
      </c>
      <c r="I1755" s="326"/>
      <c r="J1755" s="326">
        <v>0</v>
      </c>
      <c r="K1755" s="326">
        <v>0</v>
      </c>
      <c r="L1755" s="326">
        <v>0</v>
      </c>
      <c r="M1755" s="326"/>
      <c r="N1755" s="326">
        <v>0</v>
      </c>
    </row>
    <row r="1756" spans="1:14" x14ac:dyDescent="0.25">
      <c r="A1756" t="s">
        <v>2686</v>
      </c>
      <c r="C1756" s="326">
        <v>2</v>
      </c>
      <c r="D1756" s="326" t="s">
        <v>2655</v>
      </c>
      <c r="E1756" s="326"/>
      <c r="F1756" s="326">
        <v>0</v>
      </c>
      <c r="G1756" s="326">
        <v>0</v>
      </c>
      <c r="H1756" s="326">
        <v>0</v>
      </c>
      <c r="I1756" s="326"/>
      <c r="J1756" s="326">
        <v>0</v>
      </c>
      <c r="K1756" s="326">
        <v>0</v>
      </c>
      <c r="L1756" s="326">
        <v>0</v>
      </c>
      <c r="M1756" s="326"/>
      <c r="N1756" s="326">
        <v>0</v>
      </c>
    </row>
    <row r="1757" spans="1:14" x14ac:dyDescent="0.25">
      <c r="A1757" t="s">
        <v>2686</v>
      </c>
      <c r="C1757" s="326" t="s">
        <v>2656</v>
      </c>
      <c r="D1757" s="326"/>
      <c r="E1757" s="326"/>
      <c r="F1757" s="326">
        <v>3262408116</v>
      </c>
      <c r="G1757" s="326">
        <v>0</v>
      </c>
      <c r="H1757" s="326">
        <v>3262408116</v>
      </c>
      <c r="I1757" s="326"/>
      <c r="J1757" s="326">
        <v>2150901559</v>
      </c>
      <c r="K1757" s="326">
        <v>1060861755</v>
      </c>
      <c r="L1757" s="326">
        <v>3211763314</v>
      </c>
      <c r="M1757" s="326"/>
      <c r="N1757" s="326">
        <v>50644802</v>
      </c>
    </row>
    <row r="1758" spans="1:14" x14ac:dyDescent="0.25">
      <c r="A1758" t="s">
        <v>2686</v>
      </c>
      <c r="C1758" s="326"/>
      <c r="D1758" s="326" t="s">
        <v>2657</v>
      </c>
      <c r="E1758" s="326"/>
      <c r="F1758" s="326">
        <v>0</v>
      </c>
      <c r="G1758" s="326">
        <v>0</v>
      </c>
      <c r="H1758" s="326">
        <v>0</v>
      </c>
      <c r="I1758" s="326"/>
      <c r="J1758" s="326">
        <v>0</v>
      </c>
      <c r="K1758" s="326">
        <v>0</v>
      </c>
      <c r="L1758" s="326">
        <v>0</v>
      </c>
      <c r="M1758" s="326"/>
      <c r="N1758" s="326">
        <v>0</v>
      </c>
    </row>
    <row r="1759" spans="1:14" x14ac:dyDescent="0.25">
      <c r="A1759" t="s">
        <v>2686</v>
      </c>
      <c r="C1759" s="326">
        <v>3</v>
      </c>
      <c r="D1759" s="326" t="s">
        <v>2574</v>
      </c>
      <c r="E1759" s="326"/>
      <c r="F1759" s="326">
        <v>0</v>
      </c>
      <c r="G1759" s="326">
        <v>0</v>
      </c>
      <c r="H1759" s="326">
        <v>0</v>
      </c>
      <c r="I1759" s="326"/>
      <c r="J1759" s="326">
        <v>0</v>
      </c>
      <c r="K1759" s="326">
        <v>0</v>
      </c>
      <c r="L1759" s="326">
        <v>0</v>
      </c>
      <c r="M1759" s="326"/>
      <c r="N1759" s="326">
        <v>0</v>
      </c>
    </row>
    <row r="1760" spans="1:14" x14ac:dyDescent="0.25">
      <c r="A1760" t="s">
        <v>2686</v>
      </c>
      <c r="C1760" s="326">
        <v>4</v>
      </c>
      <c r="D1760" s="326" t="s">
        <v>2551</v>
      </c>
      <c r="E1760" s="326"/>
      <c r="F1760" s="326">
        <v>0</v>
      </c>
      <c r="G1760" s="326">
        <v>0</v>
      </c>
      <c r="H1760" s="326">
        <v>0</v>
      </c>
      <c r="I1760" s="326"/>
      <c r="J1760" s="326">
        <v>0</v>
      </c>
      <c r="K1760" s="326">
        <v>0</v>
      </c>
      <c r="L1760" s="326">
        <v>0</v>
      </c>
      <c r="M1760" s="326"/>
      <c r="N1760" s="326">
        <v>0</v>
      </c>
    </row>
    <row r="1761" spans="1:14" x14ac:dyDescent="0.25">
      <c r="A1761" t="s">
        <v>2686</v>
      </c>
      <c r="C1761" s="326">
        <v>5</v>
      </c>
      <c r="D1761" s="326" t="s">
        <v>2565</v>
      </c>
      <c r="E1761" s="326"/>
      <c r="F1761" s="326">
        <v>0</v>
      </c>
      <c r="G1761" s="326">
        <v>0</v>
      </c>
      <c r="H1761" s="326">
        <v>0</v>
      </c>
      <c r="I1761" s="326"/>
      <c r="J1761" s="326">
        <v>0</v>
      </c>
      <c r="K1761" s="326">
        <v>0</v>
      </c>
      <c r="L1761" s="326">
        <v>0</v>
      </c>
      <c r="M1761" s="326"/>
      <c r="N1761" s="326">
        <v>0</v>
      </c>
    </row>
    <row r="1762" spans="1:14" x14ac:dyDescent="0.25">
      <c r="A1762" t="s">
        <v>2686</v>
      </c>
      <c r="C1762" s="326">
        <v>6</v>
      </c>
      <c r="D1762" s="326" t="s">
        <v>2658</v>
      </c>
      <c r="E1762" s="326"/>
      <c r="F1762" s="326">
        <v>0</v>
      </c>
      <c r="G1762" s="326">
        <v>0</v>
      </c>
      <c r="H1762" s="326">
        <v>0</v>
      </c>
      <c r="I1762" s="326"/>
      <c r="J1762" s="326">
        <v>0</v>
      </c>
      <c r="K1762" s="326">
        <v>0</v>
      </c>
      <c r="L1762" s="326">
        <v>0</v>
      </c>
      <c r="M1762" s="326"/>
      <c r="N1762" s="326">
        <v>0</v>
      </c>
    </row>
    <row r="1763" spans="1:14" x14ac:dyDescent="0.25">
      <c r="A1763" t="s">
        <v>2686</v>
      </c>
      <c r="C1763" s="326">
        <v>7</v>
      </c>
      <c r="D1763" s="326" t="s">
        <v>2576</v>
      </c>
      <c r="E1763" s="326"/>
      <c r="F1763" s="326">
        <v>0</v>
      </c>
      <c r="G1763" s="326">
        <v>0</v>
      </c>
      <c r="H1763" s="326">
        <v>0</v>
      </c>
      <c r="I1763" s="326"/>
      <c r="J1763" s="326">
        <v>0</v>
      </c>
      <c r="K1763" s="326">
        <v>0</v>
      </c>
      <c r="L1763" s="326">
        <v>0</v>
      </c>
      <c r="M1763" s="326"/>
      <c r="N1763" s="326">
        <v>0</v>
      </c>
    </row>
    <row r="1764" spans="1:14" x14ac:dyDescent="0.25">
      <c r="A1764" t="s">
        <v>2686</v>
      </c>
      <c r="C1764" s="326"/>
      <c r="D1764" s="326" t="s">
        <v>2659</v>
      </c>
      <c r="E1764" s="326"/>
      <c r="F1764" s="326">
        <v>179305751</v>
      </c>
      <c r="G1764" s="326">
        <v>0</v>
      </c>
      <c r="H1764" s="326">
        <v>179305751</v>
      </c>
      <c r="I1764" s="326"/>
      <c r="J1764" s="326">
        <v>176616065</v>
      </c>
      <c r="K1764" s="326">
        <v>0</v>
      </c>
      <c r="L1764" s="326">
        <v>176616065</v>
      </c>
      <c r="M1764" s="326"/>
      <c r="N1764" s="326">
        <v>2689686</v>
      </c>
    </row>
    <row r="1765" spans="1:14" x14ac:dyDescent="0.25">
      <c r="A1765" t="s">
        <v>2686</v>
      </c>
      <c r="C1765" s="326">
        <v>8</v>
      </c>
      <c r="D1765" s="326" t="s">
        <v>2660</v>
      </c>
      <c r="E1765" s="326"/>
      <c r="F1765" s="326">
        <v>0</v>
      </c>
      <c r="G1765" s="326">
        <v>0</v>
      </c>
      <c r="H1765" s="326">
        <v>0</v>
      </c>
      <c r="I1765" s="326"/>
      <c r="J1765" s="326">
        <v>0</v>
      </c>
      <c r="K1765" s="326">
        <v>0</v>
      </c>
      <c r="L1765" s="326">
        <v>0</v>
      </c>
      <c r="M1765" s="326"/>
      <c r="N1765" s="326">
        <v>0</v>
      </c>
    </row>
    <row r="1766" spans="1:14" x14ac:dyDescent="0.25">
      <c r="A1766" t="s">
        <v>2686</v>
      </c>
      <c r="C1766" s="326">
        <v>9</v>
      </c>
      <c r="D1766" s="326" t="s">
        <v>2548</v>
      </c>
      <c r="E1766" s="326"/>
      <c r="F1766" s="326">
        <v>116575000</v>
      </c>
      <c r="G1766" s="326">
        <v>0</v>
      </c>
      <c r="H1766" s="326">
        <v>116575000</v>
      </c>
      <c r="I1766" s="326"/>
      <c r="J1766" s="326">
        <v>0</v>
      </c>
      <c r="K1766" s="326">
        <v>0</v>
      </c>
      <c r="L1766" s="326">
        <v>0</v>
      </c>
      <c r="M1766" s="326"/>
      <c r="N1766" s="326">
        <v>116575000</v>
      </c>
    </row>
    <row r="1767" spans="1:14" x14ac:dyDescent="0.25">
      <c r="A1767" t="s">
        <v>2686</v>
      </c>
      <c r="C1767" s="326">
        <v>10</v>
      </c>
      <c r="D1767" s="326" t="s">
        <v>2550</v>
      </c>
      <c r="E1767" s="326"/>
      <c r="F1767" s="326">
        <v>0</v>
      </c>
      <c r="G1767" s="326">
        <v>0</v>
      </c>
      <c r="H1767" s="326">
        <v>0</v>
      </c>
      <c r="I1767" s="326"/>
      <c r="J1767" s="326">
        <v>114200000</v>
      </c>
      <c r="K1767" s="326">
        <v>0</v>
      </c>
      <c r="L1767" s="326">
        <v>114200000</v>
      </c>
      <c r="M1767" s="326"/>
      <c r="N1767" s="326">
        <v>-114200000</v>
      </c>
    </row>
    <row r="1768" spans="1:14" x14ac:dyDescent="0.25">
      <c r="A1768" t="s">
        <v>2686</v>
      </c>
      <c r="C1768" s="326">
        <v>11</v>
      </c>
      <c r="D1768" s="326" t="s">
        <v>2581</v>
      </c>
      <c r="E1768" s="326"/>
      <c r="F1768" s="326">
        <v>0</v>
      </c>
      <c r="G1768" s="326">
        <v>0</v>
      </c>
      <c r="H1768" s="326">
        <v>0</v>
      </c>
      <c r="I1768" s="326"/>
      <c r="J1768" s="326">
        <v>0</v>
      </c>
      <c r="K1768" s="326">
        <v>0</v>
      </c>
      <c r="L1768" s="326">
        <v>0</v>
      </c>
      <c r="M1768" s="326"/>
      <c r="N1768" s="326">
        <v>0</v>
      </c>
    </row>
    <row r="1769" spans="1:14" x14ac:dyDescent="0.25">
      <c r="A1769" t="s">
        <v>2686</v>
      </c>
      <c r="C1769" s="326">
        <v>12</v>
      </c>
      <c r="D1769" s="326" t="s">
        <v>2569</v>
      </c>
      <c r="E1769" s="326"/>
      <c r="F1769" s="326">
        <v>62730751</v>
      </c>
      <c r="G1769" s="326">
        <v>0</v>
      </c>
      <c r="H1769" s="326">
        <v>62730751</v>
      </c>
      <c r="I1769" s="326"/>
      <c r="J1769" s="326">
        <v>62416065</v>
      </c>
      <c r="K1769" s="326">
        <v>0</v>
      </c>
      <c r="L1769" s="326">
        <v>62416065</v>
      </c>
      <c r="M1769" s="326"/>
      <c r="N1769" s="326">
        <v>314686</v>
      </c>
    </row>
    <row r="1770" spans="1:14" x14ac:dyDescent="0.25">
      <c r="A1770" t="s">
        <v>2686</v>
      </c>
      <c r="C1770" s="326">
        <v>13</v>
      </c>
      <c r="D1770" s="326" t="s">
        <v>2661</v>
      </c>
      <c r="E1770" s="326"/>
      <c r="F1770" s="326">
        <v>0</v>
      </c>
      <c r="G1770" s="326">
        <v>0</v>
      </c>
      <c r="H1770" s="326">
        <v>0</v>
      </c>
      <c r="I1770" s="326"/>
      <c r="J1770" s="326">
        <v>0</v>
      </c>
      <c r="K1770" s="326">
        <v>0</v>
      </c>
      <c r="L1770" s="326">
        <v>0</v>
      </c>
      <c r="M1770" s="326"/>
      <c r="N1770" s="326">
        <v>0</v>
      </c>
    </row>
    <row r="1771" spans="1:14" x14ac:dyDescent="0.25">
      <c r="A1771" t="s">
        <v>2686</v>
      </c>
      <c r="C1771" s="326">
        <v>14</v>
      </c>
      <c r="D1771" s="326" t="s">
        <v>2662</v>
      </c>
      <c r="E1771" s="326"/>
      <c r="F1771" s="326">
        <v>0</v>
      </c>
      <c r="G1771" s="326">
        <v>0</v>
      </c>
      <c r="H1771" s="326">
        <v>0</v>
      </c>
      <c r="I1771" s="326"/>
      <c r="J1771" s="326">
        <v>0</v>
      </c>
      <c r="K1771" s="326">
        <v>0</v>
      </c>
      <c r="L1771" s="326">
        <v>0</v>
      </c>
      <c r="M1771" s="326"/>
      <c r="N1771" s="326">
        <v>0</v>
      </c>
    </row>
    <row r="1772" spans="1:14" x14ac:dyDescent="0.25">
      <c r="A1772" t="s">
        <v>2686</v>
      </c>
      <c r="C1772" s="326">
        <v>15</v>
      </c>
      <c r="D1772" s="326" t="s">
        <v>2663</v>
      </c>
      <c r="E1772" s="326"/>
      <c r="F1772" s="326">
        <v>0</v>
      </c>
      <c r="G1772" s="326">
        <v>0</v>
      </c>
      <c r="H1772" s="326">
        <v>0</v>
      </c>
      <c r="I1772" s="326"/>
      <c r="J1772" s="326">
        <v>0</v>
      </c>
      <c r="K1772" s="326">
        <v>0</v>
      </c>
      <c r="L1772" s="326">
        <v>0</v>
      </c>
      <c r="M1772" s="326"/>
      <c r="N1772" s="326">
        <v>0</v>
      </c>
    </row>
    <row r="1773" spans="1:14" x14ac:dyDescent="0.25">
      <c r="A1773" t="s">
        <v>2686</v>
      </c>
      <c r="C1773" s="326"/>
      <c r="D1773" s="326" t="s">
        <v>2664</v>
      </c>
      <c r="E1773" s="326"/>
      <c r="F1773" s="326">
        <v>0</v>
      </c>
      <c r="G1773" s="326">
        <v>0</v>
      </c>
      <c r="H1773" s="326">
        <v>0</v>
      </c>
      <c r="I1773" s="326"/>
      <c r="J1773" s="326">
        <v>0</v>
      </c>
      <c r="K1773" s="326">
        <v>0</v>
      </c>
      <c r="L1773" s="326">
        <v>0</v>
      </c>
      <c r="M1773" s="326"/>
      <c r="N1773" s="326">
        <v>0</v>
      </c>
    </row>
    <row r="1774" spans="1:14" x14ac:dyDescent="0.25">
      <c r="A1774" t="s">
        <v>2686</v>
      </c>
      <c r="C1774" s="326">
        <v>16</v>
      </c>
      <c r="D1774" s="326" t="s">
        <v>2581</v>
      </c>
      <c r="E1774" s="326"/>
      <c r="F1774" s="326">
        <v>0</v>
      </c>
      <c r="G1774" s="326">
        <v>0</v>
      </c>
      <c r="H1774" s="326">
        <v>0</v>
      </c>
      <c r="I1774" s="326"/>
      <c r="J1774" s="326">
        <v>0</v>
      </c>
      <c r="K1774" s="326">
        <v>0</v>
      </c>
      <c r="L1774" s="326">
        <v>0</v>
      </c>
      <c r="M1774" s="326"/>
      <c r="N1774" s="326">
        <v>0</v>
      </c>
    </row>
    <row r="1775" spans="1:14" x14ac:dyDescent="0.25">
      <c r="A1775" t="s">
        <v>2686</v>
      </c>
      <c r="C1775" s="326">
        <v>17</v>
      </c>
      <c r="D1775" s="326" t="s">
        <v>2570</v>
      </c>
      <c r="E1775" s="326"/>
      <c r="F1775" s="326">
        <v>0</v>
      </c>
      <c r="G1775" s="326">
        <v>0</v>
      </c>
      <c r="H1775" s="326">
        <v>0</v>
      </c>
      <c r="I1775" s="326"/>
      <c r="J1775" s="326">
        <v>0</v>
      </c>
      <c r="K1775" s="326">
        <v>0</v>
      </c>
      <c r="L1775" s="326">
        <v>0</v>
      </c>
      <c r="M1775" s="326"/>
      <c r="N1775" s="326">
        <v>0</v>
      </c>
    </row>
    <row r="1776" spans="1:14" x14ac:dyDescent="0.25">
      <c r="A1776" t="s">
        <v>2686</v>
      </c>
      <c r="C1776" s="326">
        <v>18</v>
      </c>
      <c r="D1776" s="326" t="s">
        <v>2665</v>
      </c>
      <c r="E1776" s="326"/>
      <c r="F1776" s="326">
        <v>0</v>
      </c>
      <c r="G1776" s="326">
        <v>0</v>
      </c>
      <c r="H1776" s="326">
        <v>0</v>
      </c>
      <c r="I1776" s="326"/>
      <c r="J1776" s="326">
        <v>0</v>
      </c>
      <c r="K1776" s="326">
        <v>0</v>
      </c>
      <c r="L1776" s="326">
        <v>0</v>
      </c>
      <c r="M1776" s="326"/>
      <c r="N1776" s="326">
        <v>0</v>
      </c>
    </row>
    <row r="1777" spans="1:14" x14ac:dyDescent="0.25">
      <c r="A1777" t="s">
        <v>2686</v>
      </c>
      <c r="C1777" s="326">
        <v>19</v>
      </c>
      <c r="D1777" s="326" t="s">
        <v>2666</v>
      </c>
      <c r="E1777" s="326"/>
      <c r="F1777" s="326">
        <v>0</v>
      </c>
      <c r="G1777" s="326">
        <v>0</v>
      </c>
      <c r="H1777" s="326">
        <v>0</v>
      </c>
      <c r="I1777" s="326"/>
      <c r="J1777" s="326">
        <v>0</v>
      </c>
      <c r="K1777" s="326">
        <v>0</v>
      </c>
      <c r="L1777" s="326">
        <v>0</v>
      </c>
      <c r="M1777" s="326"/>
      <c r="N1777" s="326">
        <v>0</v>
      </c>
    </row>
    <row r="1778" spans="1:14" x14ac:dyDescent="0.25">
      <c r="A1778" t="s">
        <v>2686</v>
      </c>
      <c r="C1778" s="326">
        <v>20</v>
      </c>
      <c r="D1778" s="326" t="s">
        <v>2667</v>
      </c>
      <c r="E1778" s="326"/>
      <c r="F1778" s="326">
        <v>0</v>
      </c>
      <c r="G1778" s="326">
        <v>0</v>
      </c>
      <c r="H1778" s="326">
        <v>0</v>
      </c>
      <c r="I1778" s="326"/>
      <c r="J1778" s="326">
        <v>0</v>
      </c>
      <c r="K1778" s="326">
        <v>0</v>
      </c>
      <c r="L1778" s="326">
        <v>0</v>
      </c>
      <c r="M1778" s="326"/>
      <c r="N1778" s="326">
        <v>0</v>
      </c>
    </row>
    <row r="1779" spans="1:14" x14ac:dyDescent="0.25">
      <c r="A1779" t="s">
        <v>2686</v>
      </c>
      <c r="C1779" s="326">
        <v>21</v>
      </c>
      <c r="D1779" s="326" t="s">
        <v>2668</v>
      </c>
      <c r="E1779" s="326"/>
      <c r="F1779" s="326">
        <v>0</v>
      </c>
      <c r="G1779" s="326">
        <v>0</v>
      </c>
      <c r="H1779" s="326">
        <v>0</v>
      </c>
      <c r="I1779" s="326"/>
      <c r="J1779" s="326">
        <v>0</v>
      </c>
      <c r="K1779" s="326">
        <v>0</v>
      </c>
      <c r="L1779" s="326">
        <v>0</v>
      </c>
      <c r="M1779" s="326"/>
      <c r="N1779" s="326">
        <v>0</v>
      </c>
    </row>
    <row r="1780" spans="1:14" x14ac:dyDescent="0.25">
      <c r="A1780" t="s">
        <v>2686</v>
      </c>
      <c r="C1780" s="326">
        <v>22</v>
      </c>
      <c r="D1780" s="326" t="s">
        <v>2669</v>
      </c>
      <c r="E1780" s="326"/>
      <c r="F1780" s="326">
        <v>0</v>
      </c>
      <c r="G1780" s="326">
        <v>0</v>
      </c>
      <c r="H1780" s="326">
        <v>0</v>
      </c>
      <c r="I1780" s="326"/>
      <c r="J1780" s="326">
        <v>0</v>
      </c>
      <c r="K1780" s="326">
        <v>0</v>
      </c>
      <c r="L1780" s="326">
        <v>0</v>
      </c>
      <c r="M1780" s="326"/>
      <c r="N1780" s="326">
        <v>0</v>
      </c>
    </row>
    <row r="1781" spans="1:14" x14ac:dyDescent="0.25">
      <c r="A1781" t="s">
        <v>2686</v>
      </c>
      <c r="C1781" s="326">
        <v>23</v>
      </c>
      <c r="D1781" s="326" t="s">
        <v>2670</v>
      </c>
      <c r="E1781" s="326"/>
      <c r="F1781" s="326">
        <v>0</v>
      </c>
      <c r="G1781" s="326">
        <v>0</v>
      </c>
      <c r="H1781" s="326">
        <v>0</v>
      </c>
      <c r="I1781" s="326"/>
      <c r="J1781" s="326">
        <v>0</v>
      </c>
      <c r="K1781" s="326">
        <v>0</v>
      </c>
      <c r="L1781" s="326">
        <v>0</v>
      </c>
      <c r="M1781" s="326"/>
      <c r="N1781" s="326">
        <v>0</v>
      </c>
    </row>
    <row r="1782" spans="1:14" x14ac:dyDescent="0.25">
      <c r="A1782" t="s">
        <v>2686</v>
      </c>
      <c r="C1782" s="326">
        <v>24</v>
      </c>
      <c r="D1782" s="326" t="s">
        <v>2556</v>
      </c>
      <c r="E1782" s="326"/>
      <c r="F1782" s="326">
        <v>0</v>
      </c>
      <c r="G1782" s="326">
        <v>0</v>
      </c>
      <c r="H1782" s="326">
        <v>0</v>
      </c>
      <c r="I1782" s="326"/>
      <c r="J1782" s="326">
        <v>0</v>
      </c>
      <c r="K1782" s="326">
        <v>0</v>
      </c>
      <c r="L1782" s="326">
        <v>0</v>
      </c>
      <c r="M1782" s="326"/>
      <c r="N1782" s="326">
        <v>0</v>
      </c>
    </row>
    <row r="1783" spans="1:14" x14ac:dyDescent="0.25">
      <c r="A1783" t="s">
        <v>2686</v>
      </c>
      <c r="C1783" s="326">
        <v>25</v>
      </c>
      <c r="D1783" s="326" t="s">
        <v>2557</v>
      </c>
      <c r="E1783" s="326"/>
      <c r="F1783" s="326">
        <v>0</v>
      </c>
      <c r="G1783" s="326">
        <v>0</v>
      </c>
      <c r="H1783" s="326">
        <v>0</v>
      </c>
      <c r="I1783" s="326"/>
      <c r="J1783" s="326">
        <v>0</v>
      </c>
      <c r="K1783" s="326">
        <v>0</v>
      </c>
      <c r="L1783" s="326">
        <v>0</v>
      </c>
      <c r="M1783" s="326"/>
      <c r="N1783" s="326">
        <v>0</v>
      </c>
    </row>
    <row r="1784" spans="1:14" x14ac:dyDescent="0.25">
      <c r="A1784" t="s">
        <v>2686</v>
      </c>
      <c r="C1784" s="326"/>
      <c r="D1784" s="326" t="s">
        <v>2671</v>
      </c>
      <c r="E1784" s="326"/>
      <c r="F1784" s="326">
        <v>3075859525</v>
      </c>
      <c r="G1784" s="326">
        <v>0</v>
      </c>
      <c r="H1784" s="326">
        <v>3075859525</v>
      </c>
      <c r="I1784" s="326"/>
      <c r="J1784" s="326">
        <v>1967163614</v>
      </c>
      <c r="K1784" s="326">
        <v>1060861755</v>
      </c>
      <c r="L1784" s="326">
        <v>3028025369</v>
      </c>
      <c r="M1784" s="326"/>
      <c r="N1784" s="326">
        <v>47834156</v>
      </c>
    </row>
    <row r="1785" spans="1:14" x14ac:dyDescent="0.25">
      <c r="A1785" t="s">
        <v>2686</v>
      </c>
      <c r="C1785" s="326">
        <v>26</v>
      </c>
      <c r="D1785" s="326" t="s">
        <v>2589</v>
      </c>
      <c r="E1785" s="326"/>
      <c r="F1785" s="326">
        <v>0</v>
      </c>
      <c r="G1785" s="326">
        <v>0</v>
      </c>
      <c r="H1785" s="326">
        <v>0</v>
      </c>
      <c r="I1785" s="326"/>
      <c r="J1785" s="326">
        <v>0</v>
      </c>
      <c r="K1785" s="326">
        <v>0</v>
      </c>
      <c r="L1785" s="326">
        <v>0</v>
      </c>
      <c r="M1785" s="326"/>
      <c r="N1785" s="326">
        <v>0</v>
      </c>
    </row>
    <row r="1786" spans="1:14" x14ac:dyDescent="0.25">
      <c r="A1786" t="s">
        <v>2686</v>
      </c>
      <c r="C1786" s="326">
        <v>27</v>
      </c>
      <c r="D1786" s="326" t="s">
        <v>2580</v>
      </c>
      <c r="E1786" s="326"/>
      <c r="F1786" s="326">
        <v>512768308</v>
      </c>
      <c r="G1786" s="326">
        <v>0</v>
      </c>
      <c r="H1786" s="326">
        <v>512768308</v>
      </c>
      <c r="I1786" s="326"/>
      <c r="J1786" s="326">
        <v>11687263</v>
      </c>
      <c r="K1786" s="326">
        <v>453801142</v>
      </c>
      <c r="L1786" s="326">
        <v>465488405</v>
      </c>
      <c r="M1786" s="326"/>
      <c r="N1786" s="326">
        <v>47279903</v>
      </c>
    </row>
    <row r="1787" spans="1:14" x14ac:dyDescent="0.25">
      <c r="A1787" t="s">
        <v>2686</v>
      </c>
      <c r="C1787" s="326">
        <v>28</v>
      </c>
      <c r="D1787" s="326" t="s">
        <v>2577</v>
      </c>
      <c r="E1787" s="326"/>
      <c r="F1787" s="326">
        <v>983581807</v>
      </c>
      <c r="G1787" s="326">
        <v>0</v>
      </c>
      <c r="H1787" s="326">
        <v>983581807</v>
      </c>
      <c r="I1787" s="326"/>
      <c r="J1787" s="326">
        <v>983581807</v>
      </c>
      <c r="K1787" s="326">
        <v>0</v>
      </c>
      <c r="L1787" s="326">
        <v>983581807</v>
      </c>
      <c r="M1787" s="326"/>
      <c r="N1787" s="326">
        <v>0</v>
      </c>
    </row>
    <row r="1788" spans="1:14" x14ac:dyDescent="0.25">
      <c r="A1788" t="s">
        <v>2686</v>
      </c>
      <c r="C1788" s="326" t="s">
        <v>2672</v>
      </c>
      <c r="D1788" s="326" t="s">
        <v>2567</v>
      </c>
      <c r="E1788" s="326"/>
      <c r="F1788" s="326">
        <v>0</v>
      </c>
      <c r="G1788" s="326">
        <v>0</v>
      </c>
      <c r="H1788" s="326">
        <v>0</v>
      </c>
      <c r="I1788" s="326"/>
      <c r="J1788" s="326">
        <v>0</v>
      </c>
      <c r="K1788" s="326">
        <v>0</v>
      </c>
      <c r="L1788" s="326">
        <v>0</v>
      </c>
      <c r="M1788" s="326"/>
      <c r="N1788" s="326">
        <v>0</v>
      </c>
    </row>
    <row r="1789" spans="1:14" x14ac:dyDescent="0.25">
      <c r="A1789" t="s">
        <v>2686</v>
      </c>
      <c r="C1789" s="326" t="s">
        <v>2673</v>
      </c>
      <c r="D1789" s="326" t="s">
        <v>2568</v>
      </c>
      <c r="E1789" s="326"/>
      <c r="F1789" s="326">
        <v>0</v>
      </c>
      <c r="G1789" s="326">
        <v>0</v>
      </c>
      <c r="H1789" s="326">
        <v>0</v>
      </c>
      <c r="I1789" s="326"/>
      <c r="J1789" s="326">
        <v>0</v>
      </c>
      <c r="K1789" s="326">
        <v>0</v>
      </c>
      <c r="L1789" s="326">
        <v>0</v>
      </c>
      <c r="M1789" s="326"/>
      <c r="N1789" s="326">
        <v>0</v>
      </c>
    </row>
    <row r="1790" spans="1:14" x14ac:dyDescent="0.25">
      <c r="A1790" t="s">
        <v>2686</v>
      </c>
      <c r="C1790" s="326">
        <v>30</v>
      </c>
      <c r="D1790" s="326" t="s">
        <v>2579</v>
      </c>
      <c r="E1790" s="326"/>
      <c r="F1790" s="326">
        <v>1578955157</v>
      </c>
      <c r="G1790" s="326">
        <v>0</v>
      </c>
      <c r="H1790" s="326">
        <v>1578955157</v>
      </c>
      <c r="I1790" s="326"/>
      <c r="J1790" s="326">
        <v>971894544</v>
      </c>
      <c r="K1790" s="326">
        <v>607060613</v>
      </c>
      <c r="L1790" s="326">
        <v>1578955157</v>
      </c>
      <c r="M1790" s="326"/>
      <c r="N1790" s="326">
        <v>0</v>
      </c>
    </row>
    <row r="1791" spans="1:14" x14ac:dyDescent="0.25">
      <c r="A1791" t="s">
        <v>2686</v>
      </c>
      <c r="C1791" s="326">
        <v>31</v>
      </c>
      <c r="D1791" s="326" t="s">
        <v>2558</v>
      </c>
      <c r="E1791" s="326"/>
      <c r="F1791" s="326">
        <v>0</v>
      </c>
      <c r="G1791" s="326">
        <v>0</v>
      </c>
      <c r="H1791" s="326">
        <v>0</v>
      </c>
      <c r="I1791" s="326"/>
      <c r="J1791" s="326">
        <v>0</v>
      </c>
      <c r="K1791" s="326">
        <v>0</v>
      </c>
      <c r="L1791" s="326">
        <v>0</v>
      </c>
      <c r="M1791" s="326"/>
      <c r="N1791" s="326">
        <v>0</v>
      </c>
    </row>
    <row r="1792" spans="1:14" x14ac:dyDescent="0.25">
      <c r="A1792" t="s">
        <v>2686</v>
      </c>
      <c r="C1792" s="326">
        <v>32</v>
      </c>
      <c r="D1792" s="326" t="s">
        <v>2578</v>
      </c>
      <c r="E1792" s="326"/>
      <c r="F1792" s="326">
        <v>554253</v>
      </c>
      <c r="G1792" s="326">
        <v>0</v>
      </c>
      <c r="H1792" s="326">
        <v>554253</v>
      </c>
      <c r="I1792" s="326"/>
      <c r="J1792" s="326">
        <v>0</v>
      </c>
      <c r="K1792" s="326">
        <v>0</v>
      </c>
      <c r="L1792" s="326">
        <v>0</v>
      </c>
      <c r="M1792" s="326"/>
      <c r="N1792" s="326">
        <v>554253</v>
      </c>
    </row>
    <row r="1793" spans="1:14" x14ac:dyDescent="0.25">
      <c r="A1793" t="s">
        <v>2686</v>
      </c>
      <c r="C1793" s="326">
        <v>33</v>
      </c>
      <c r="D1793" s="326" t="s">
        <v>2588</v>
      </c>
      <c r="E1793" s="326"/>
      <c r="F1793" s="326">
        <v>0</v>
      </c>
      <c r="G1793" s="326">
        <v>0</v>
      </c>
      <c r="H1793" s="326">
        <v>0</v>
      </c>
      <c r="I1793" s="326"/>
      <c r="J1793" s="326">
        <v>0</v>
      </c>
      <c r="K1793" s="326">
        <v>0</v>
      </c>
      <c r="L1793" s="326">
        <v>0</v>
      </c>
      <c r="M1793" s="326"/>
      <c r="N1793" s="326">
        <v>0</v>
      </c>
    </row>
    <row r="1794" spans="1:14" x14ac:dyDescent="0.25">
      <c r="A1794" t="s">
        <v>2686</v>
      </c>
      <c r="C1794" s="326">
        <v>34</v>
      </c>
      <c r="D1794" s="326" t="s">
        <v>2674</v>
      </c>
      <c r="E1794" s="326"/>
      <c r="F1794" s="326">
        <v>0</v>
      </c>
      <c r="G1794" s="326">
        <v>0</v>
      </c>
      <c r="H1794" s="326">
        <v>0</v>
      </c>
      <c r="I1794" s="326"/>
      <c r="J1794" s="326">
        <v>0</v>
      </c>
      <c r="K1794" s="326">
        <v>0</v>
      </c>
      <c r="L1794" s="326">
        <v>0</v>
      </c>
      <c r="M1794" s="326"/>
      <c r="N1794" s="326">
        <v>0</v>
      </c>
    </row>
    <row r="1795" spans="1:14" x14ac:dyDescent="0.25">
      <c r="A1795" t="s">
        <v>2686</v>
      </c>
      <c r="C1795" s="326">
        <v>35</v>
      </c>
      <c r="D1795" s="326" t="s">
        <v>2675</v>
      </c>
      <c r="E1795" s="326"/>
      <c r="F1795" s="326">
        <v>0</v>
      </c>
      <c r="G1795" s="326">
        <v>0</v>
      </c>
      <c r="H1795" s="326">
        <v>0</v>
      </c>
      <c r="I1795" s="326"/>
      <c r="J1795" s="326">
        <v>0</v>
      </c>
      <c r="K1795" s="326">
        <v>0</v>
      </c>
      <c r="L1795" s="326">
        <v>0</v>
      </c>
      <c r="M1795" s="326"/>
      <c r="N1795" s="326">
        <v>0</v>
      </c>
    </row>
    <row r="1796" spans="1:14" x14ac:dyDescent="0.25">
      <c r="A1796" t="s">
        <v>2686</v>
      </c>
      <c r="C1796" s="326">
        <v>36</v>
      </c>
      <c r="D1796" s="326" t="s">
        <v>2676</v>
      </c>
      <c r="E1796" s="326"/>
      <c r="F1796" s="326">
        <v>0</v>
      </c>
      <c r="G1796" s="326">
        <v>0</v>
      </c>
      <c r="H1796" s="326">
        <v>0</v>
      </c>
      <c r="I1796" s="326"/>
      <c r="J1796" s="326">
        <v>0</v>
      </c>
      <c r="K1796" s="326">
        <v>0</v>
      </c>
      <c r="L1796" s="326">
        <v>0</v>
      </c>
      <c r="M1796" s="326"/>
      <c r="N1796" s="326">
        <v>0</v>
      </c>
    </row>
    <row r="1797" spans="1:14" x14ac:dyDescent="0.25">
      <c r="A1797" t="s">
        <v>2686</v>
      </c>
      <c r="C1797" s="326">
        <v>37</v>
      </c>
      <c r="D1797" s="326" t="s">
        <v>2566</v>
      </c>
      <c r="E1797" s="326"/>
      <c r="F1797" s="326">
        <v>0</v>
      </c>
      <c r="G1797" s="326">
        <v>0</v>
      </c>
      <c r="H1797" s="326">
        <v>0</v>
      </c>
      <c r="I1797" s="326"/>
      <c r="J1797" s="326">
        <v>0</v>
      </c>
      <c r="K1797" s="326">
        <v>0</v>
      </c>
      <c r="L1797" s="326">
        <v>0</v>
      </c>
      <c r="M1797" s="326"/>
      <c r="N1797" s="326">
        <v>0</v>
      </c>
    </row>
    <row r="1798" spans="1:14" x14ac:dyDescent="0.25">
      <c r="A1798" t="s">
        <v>2686</v>
      </c>
      <c r="C1798" s="326">
        <v>38</v>
      </c>
      <c r="D1798" s="326" t="s">
        <v>2584</v>
      </c>
      <c r="E1798" s="326"/>
      <c r="F1798" s="326">
        <v>0</v>
      </c>
      <c r="G1798" s="326">
        <v>0</v>
      </c>
      <c r="H1798" s="326">
        <v>0</v>
      </c>
      <c r="I1798" s="326"/>
      <c r="J1798" s="326">
        <v>0</v>
      </c>
      <c r="K1798" s="326">
        <v>0</v>
      </c>
      <c r="L1798" s="326">
        <v>0</v>
      </c>
      <c r="M1798" s="326"/>
      <c r="N1798" s="326">
        <v>0</v>
      </c>
    </row>
    <row r="1799" spans="1:14" x14ac:dyDescent="0.25">
      <c r="A1799" t="s">
        <v>2686</v>
      </c>
      <c r="C1799" s="326">
        <v>39</v>
      </c>
      <c r="D1799" s="326" t="s">
        <v>2677</v>
      </c>
      <c r="E1799" s="326"/>
      <c r="F1799" s="326">
        <v>0</v>
      </c>
      <c r="G1799" s="326">
        <v>0</v>
      </c>
      <c r="H1799" s="326">
        <v>0</v>
      </c>
      <c r="I1799" s="326"/>
      <c r="J1799" s="326">
        <v>0</v>
      </c>
      <c r="K1799" s="326">
        <v>0</v>
      </c>
      <c r="L1799" s="326">
        <v>0</v>
      </c>
      <c r="M1799" s="326"/>
      <c r="N1799" s="326">
        <v>0</v>
      </c>
    </row>
    <row r="1800" spans="1:14" x14ac:dyDescent="0.25">
      <c r="A1800" t="s">
        <v>2686</v>
      </c>
      <c r="C1800" s="326"/>
      <c r="D1800" s="326" t="s">
        <v>2678</v>
      </c>
      <c r="E1800" s="326"/>
      <c r="F1800" s="326">
        <v>0</v>
      </c>
      <c r="G1800" s="326">
        <v>0</v>
      </c>
      <c r="H1800" s="326">
        <v>0</v>
      </c>
      <c r="I1800" s="326"/>
      <c r="J1800" s="326">
        <v>0</v>
      </c>
      <c r="K1800" s="326">
        <v>0</v>
      </c>
      <c r="L1800" s="326">
        <v>0</v>
      </c>
      <c r="M1800" s="326"/>
      <c r="N1800" s="326">
        <v>0</v>
      </c>
    </row>
    <row r="1801" spans="1:14" x14ac:dyDescent="0.25">
      <c r="A1801" t="s">
        <v>2686</v>
      </c>
      <c r="C1801" s="326">
        <v>40</v>
      </c>
      <c r="D1801" s="326" t="s">
        <v>2587</v>
      </c>
      <c r="E1801" s="326"/>
      <c r="F1801" s="326">
        <v>0</v>
      </c>
      <c r="G1801" s="326">
        <v>0</v>
      </c>
      <c r="H1801" s="326">
        <v>0</v>
      </c>
      <c r="I1801" s="326"/>
      <c r="J1801" s="326">
        <v>0</v>
      </c>
      <c r="K1801" s="326">
        <v>0</v>
      </c>
      <c r="L1801" s="326">
        <v>0</v>
      </c>
      <c r="M1801" s="326"/>
      <c r="N1801" s="326">
        <v>0</v>
      </c>
    </row>
    <row r="1802" spans="1:14" x14ac:dyDescent="0.25">
      <c r="A1802" t="s">
        <v>2686</v>
      </c>
      <c r="C1802" s="326">
        <v>41</v>
      </c>
      <c r="D1802" s="326" t="s">
        <v>2572</v>
      </c>
      <c r="E1802" s="326"/>
      <c r="F1802" s="326">
        <v>0</v>
      </c>
      <c r="G1802" s="326">
        <v>0</v>
      </c>
      <c r="H1802" s="326">
        <v>0</v>
      </c>
      <c r="I1802" s="326"/>
      <c r="J1802" s="326">
        <v>0</v>
      </c>
      <c r="K1802" s="326">
        <v>0</v>
      </c>
      <c r="L1802" s="326">
        <v>0</v>
      </c>
      <c r="M1802" s="326"/>
      <c r="N1802" s="326">
        <v>0</v>
      </c>
    </row>
    <row r="1803" spans="1:14" x14ac:dyDescent="0.25">
      <c r="A1803" t="s">
        <v>2686</v>
      </c>
      <c r="C1803" s="326">
        <v>42</v>
      </c>
      <c r="D1803" s="326" t="s">
        <v>2575</v>
      </c>
      <c r="E1803" s="326"/>
      <c r="F1803" s="326">
        <v>0</v>
      </c>
      <c r="G1803" s="326">
        <v>0</v>
      </c>
      <c r="H1803" s="326">
        <v>0</v>
      </c>
      <c r="I1803" s="326"/>
      <c r="J1803" s="326">
        <v>0</v>
      </c>
      <c r="K1803" s="326">
        <v>0</v>
      </c>
      <c r="L1803" s="326">
        <v>0</v>
      </c>
      <c r="M1803" s="326"/>
      <c r="N1803" s="326">
        <v>0</v>
      </c>
    </row>
    <row r="1804" spans="1:14" x14ac:dyDescent="0.25">
      <c r="A1804" t="s">
        <v>2686</v>
      </c>
      <c r="C1804" s="326">
        <v>43</v>
      </c>
      <c r="D1804" s="326" t="s">
        <v>2564</v>
      </c>
      <c r="E1804" s="326"/>
      <c r="F1804" s="326">
        <v>0</v>
      </c>
      <c r="G1804" s="326">
        <v>0</v>
      </c>
      <c r="H1804" s="326">
        <v>0</v>
      </c>
      <c r="I1804" s="326"/>
      <c r="J1804" s="326">
        <v>0</v>
      </c>
      <c r="K1804" s="326">
        <v>0</v>
      </c>
      <c r="L1804" s="326">
        <v>0</v>
      </c>
      <c r="M1804" s="326"/>
      <c r="N1804" s="326">
        <v>0</v>
      </c>
    </row>
    <row r="1805" spans="1:14" x14ac:dyDescent="0.25">
      <c r="A1805" t="s">
        <v>2686</v>
      </c>
      <c r="C1805" s="326">
        <v>44</v>
      </c>
      <c r="D1805" s="326" t="s">
        <v>2571</v>
      </c>
      <c r="E1805" s="326"/>
      <c r="F1805" s="326">
        <v>0</v>
      </c>
      <c r="G1805" s="326">
        <v>0</v>
      </c>
      <c r="H1805" s="326">
        <v>0</v>
      </c>
      <c r="I1805" s="326"/>
      <c r="J1805" s="326">
        <v>0</v>
      </c>
      <c r="K1805" s="326">
        <v>0</v>
      </c>
      <c r="L1805" s="326">
        <v>0</v>
      </c>
      <c r="M1805" s="326"/>
      <c r="N1805" s="326">
        <v>0</v>
      </c>
    </row>
    <row r="1806" spans="1:14" x14ac:dyDescent="0.25">
      <c r="A1806" t="s">
        <v>2686</v>
      </c>
      <c r="C1806" s="326">
        <v>45</v>
      </c>
      <c r="D1806" s="326" t="s">
        <v>2573</v>
      </c>
      <c r="E1806" s="326"/>
      <c r="F1806" s="326">
        <v>0</v>
      </c>
      <c r="G1806" s="326">
        <v>0</v>
      </c>
      <c r="H1806" s="326">
        <v>0</v>
      </c>
      <c r="I1806" s="326"/>
      <c r="J1806" s="326">
        <v>0</v>
      </c>
      <c r="K1806" s="326">
        <v>0</v>
      </c>
      <c r="L1806" s="326">
        <v>0</v>
      </c>
      <c r="M1806" s="326"/>
      <c r="N1806" s="326">
        <v>0</v>
      </c>
    </row>
    <row r="1807" spans="1:14" x14ac:dyDescent="0.25">
      <c r="A1807" t="s">
        <v>2686</v>
      </c>
      <c r="C1807" s="326">
        <v>46</v>
      </c>
      <c r="D1807" s="326" t="s">
        <v>2583</v>
      </c>
      <c r="E1807" s="326"/>
      <c r="F1807" s="326">
        <v>0</v>
      </c>
      <c r="G1807" s="326">
        <v>0</v>
      </c>
      <c r="H1807" s="326">
        <v>0</v>
      </c>
      <c r="I1807" s="326"/>
      <c r="J1807" s="326">
        <v>0</v>
      </c>
      <c r="K1807" s="326">
        <v>0</v>
      </c>
      <c r="L1807" s="326">
        <v>0</v>
      </c>
      <c r="M1807" s="326"/>
      <c r="N1807" s="326">
        <v>0</v>
      </c>
    </row>
    <row r="1808" spans="1:14" x14ac:dyDescent="0.25">
      <c r="A1808" t="s">
        <v>2686</v>
      </c>
      <c r="C1808" s="326">
        <v>47</v>
      </c>
      <c r="D1808" s="326" t="s">
        <v>2546</v>
      </c>
      <c r="E1808" s="326"/>
      <c r="F1808" s="326">
        <v>0</v>
      </c>
      <c r="G1808" s="326">
        <v>0</v>
      </c>
      <c r="H1808" s="326">
        <v>0</v>
      </c>
      <c r="I1808" s="326"/>
      <c r="J1808" s="326">
        <v>0</v>
      </c>
      <c r="K1808" s="326">
        <v>0</v>
      </c>
      <c r="L1808" s="326">
        <v>0</v>
      </c>
      <c r="M1808" s="326"/>
      <c r="N1808" s="326">
        <v>0</v>
      </c>
    </row>
    <row r="1809" spans="1:14" x14ac:dyDescent="0.25">
      <c r="A1809" t="s">
        <v>2686</v>
      </c>
      <c r="C1809" s="326"/>
      <c r="D1809" s="326" t="s">
        <v>2679</v>
      </c>
      <c r="E1809" s="326"/>
      <c r="F1809" s="326">
        <v>0</v>
      </c>
      <c r="G1809" s="326">
        <v>0</v>
      </c>
      <c r="H1809" s="326">
        <v>0</v>
      </c>
      <c r="I1809" s="326"/>
      <c r="J1809" s="326">
        <v>0</v>
      </c>
      <c r="K1809" s="326">
        <v>0</v>
      </c>
      <c r="L1809" s="326">
        <v>0</v>
      </c>
      <c r="M1809" s="326"/>
      <c r="N1809" s="326">
        <v>0</v>
      </c>
    </row>
    <row r="1810" spans="1:14" x14ac:dyDescent="0.25">
      <c r="A1810" t="s">
        <v>2686</v>
      </c>
      <c r="C1810" s="326">
        <v>48</v>
      </c>
      <c r="D1810" s="326" t="s">
        <v>2585</v>
      </c>
      <c r="E1810" s="326"/>
      <c r="F1810" s="326">
        <v>0</v>
      </c>
      <c r="G1810" s="326">
        <v>0</v>
      </c>
      <c r="H1810" s="326">
        <v>0</v>
      </c>
      <c r="I1810" s="326"/>
      <c r="J1810" s="326">
        <v>0</v>
      </c>
      <c r="K1810" s="326">
        <v>0</v>
      </c>
      <c r="L1810" s="326">
        <v>0</v>
      </c>
      <c r="M1810" s="326"/>
      <c r="N1810" s="326">
        <v>0</v>
      </c>
    </row>
    <row r="1811" spans="1:14" x14ac:dyDescent="0.25">
      <c r="A1811" t="s">
        <v>2686</v>
      </c>
      <c r="C1811" s="326">
        <v>49</v>
      </c>
      <c r="D1811" s="326" t="s">
        <v>2680</v>
      </c>
      <c r="E1811" s="326"/>
      <c r="F1811" s="326">
        <v>0</v>
      </c>
      <c r="G1811" s="326">
        <v>0</v>
      </c>
      <c r="H1811" s="326">
        <v>0</v>
      </c>
      <c r="I1811" s="326"/>
      <c r="J1811" s="326">
        <v>0</v>
      </c>
      <c r="K1811" s="326">
        <v>0</v>
      </c>
      <c r="L1811" s="326">
        <v>0</v>
      </c>
      <c r="M1811" s="326"/>
      <c r="N1811" s="326">
        <v>0</v>
      </c>
    </row>
    <row r="1812" spans="1:14" x14ac:dyDescent="0.25">
      <c r="A1812" t="s">
        <v>2686</v>
      </c>
      <c r="C1812" s="326">
        <v>50</v>
      </c>
      <c r="D1812" s="326" t="s">
        <v>2681</v>
      </c>
      <c r="E1812" s="326"/>
      <c r="F1812" s="326">
        <v>0</v>
      </c>
      <c r="G1812" s="326">
        <v>0</v>
      </c>
      <c r="H1812" s="326">
        <v>0</v>
      </c>
      <c r="I1812" s="326"/>
      <c r="J1812" s="326">
        <v>0</v>
      </c>
      <c r="K1812" s="326">
        <v>0</v>
      </c>
      <c r="L1812" s="326">
        <v>0</v>
      </c>
      <c r="M1812" s="326"/>
      <c r="N1812" s="326">
        <v>0</v>
      </c>
    </row>
    <row r="1813" spans="1:14" x14ac:dyDescent="0.25">
      <c r="A1813" t="s">
        <v>2686</v>
      </c>
      <c r="C1813" s="326"/>
      <c r="D1813" s="326" t="s">
        <v>2682</v>
      </c>
      <c r="E1813" s="326"/>
      <c r="F1813" s="326">
        <v>0</v>
      </c>
      <c r="G1813" s="326">
        <v>0</v>
      </c>
      <c r="H1813" s="326">
        <v>0</v>
      </c>
      <c r="I1813" s="326"/>
      <c r="J1813" s="326">
        <v>0</v>
      </c>
      <c r="K1813" s="326">
        <v>0</v>
      </c>
      <c r="L1813" s="326">
        <v>0</v>
      </c>
      <c r="M1813" s="326"/>
      <c r="N1813" s="326">
        <v>0</v>
      </c>
    </row>
    <row r="1814" spans="1:14" x14ac:dyDescent="0.25">
      <c r="A1814" t="s">
        <v>2686</v>
      </c>
      <c r="C1814" s="326">
        <v>51</v>
      </c>
      <c r="D1814" s="326" t="s">
        <v>2582</v>
      </c>
      <c r="E1814" s="326"/>
      <c r="F1814" s="326">
        <v>0</v>
      </c>
      <c r="G1814" s="326">
        <v>0</v>
      </c>
      <c r="H1814" s="326">
        <v>0</v>
      </c>
      <c r="I1814" s="326"/>
      <c r="J1814" s="326">
        <v>0</v>
      </c>
      <c r="K1814" s="326">
        <v>0</v>
      </c>
      <c r="L1814" s="326">
        <v>0</v>
      </c>
      <c r="M1814" s="326"/>
      <c r="N1814" s="326">
        <v>0</v>
      </c>
    </row>
    <row r="1815" spans="1:14" x14ac:dyDescent="0.25">
      <c r="A1815" t="s">
        <v>2686</v>
      </c>
      <c r="C1815" s="326">
        <v>52</v>
      </c>
      <c r="D1815" s="326" t="s">
        <v>2681</v>
      </c>
      <c r="E1815" s="326"/>
      <c r="F1815" s="326">
        <v>0</v>
      </c>
      <c r="G1815" s="326">
        <v>0</v>
      </c>
      <c r="H1815" s="326">
        <v>0</v>
      </c>
      <c r="I1815" s="326"/>
      <c r="J1815" s="326">
        <v>0</v>
      </c>
      <c r="K1815" s="326">
        <v>0</v>
      </c>
      <c r="L1815" s="326">
        <v>0</v>
      </c>
      <c r="M1815" s="326"/>
      <c r="N1815" s="326">
        <v>0</v>
      </c>
    </row>
    <row r="1816" spans="1:14" x14ac:dyDescent="0.25">
      <c r="A1816" t="s">
        <v>2686</v>
      </c>
      <c r="C1816" s="326"/>
      <c r="D1816" s="326" t="s">
        <v>2683</v>
      </c>
      <c r="E1816" s="326"/>
      <c r="F1816" s="326">
        <v>446040</v>
      </c>
      <c r="G1816" s="326">
        <v>0</v>
      </c>
      <c r="H1816" s="326">
        <v>446040</v>
      </c>
      <c r="I1816" s="326"/>
      <c r="J1816" s="326">
        <v>325080</v>
      </c>
      <c r="K1816" s="326">
        <v>0</v>
      </c>
      <c r="L1816" s="326">
        <v>325080</v>
      </c>
      <c r="M1816" s="326"/>
      <c r="N1816" s="326">
        <v>120960</v>
      </c>
    </row>
    <row r="1817" spans="1:14" x14ac:dyDescent="0.25">
      <c r="A1817" t="s">
        <v>2686</v>
      </c>
      <c r="C1817" s="326">
        <v>53</v>
      </c>
      <c r="D1817" s="326" t="s">
        <v>2562</v>
      </c>
      <c r="E1817" s="326"/>
      <c r="F1817" s="326">
        <v>446040</v>
      </c>
      <c r="G1817" s="326">
        <v>0</v>
      </c>
      <c r="H1817" s="326">
        <v>446040</v>
      </c>
      <c r="I1817" s="326"/>
      <c r="J1817" s="326">
        <v>325080</v>
      </c>
      <c r="K1817" s="326">
        <v>0</v>
      </c>
      <c r="L1817" s="326">
        <v>325080</v>
      </c>
      <c r="M1817" s="326"/>
      <c r="N1817" s="326">
        <v>120960</v>
      </c>
    </row>
    <row r="1818" spans="1:14" x14ac:dyDescent="0.25">
      <c r="A1818" t="s">
        <v>2686</v>
      </c>
      <c r="C1818" s="326"/>
      <c r="D1818" s="326" t="s">
        <v>2684</v>
      </c>
      <c r="E1818" s="326"/>
      <c r="F1818" s="326">
        <v>6796800</v>
      </c>
      <c r="G1818" s="326">
        <v>0</v>
      </c>
      <c r="H1818" s="326">
        <v>6796800</v>
      </c>
      <c r="I1818" s="326"/>
      <c r="J1818" s="326">
        <v>6796800</v>
      </c>
      <c r="K1818" s="326">
        <v>0</v>
      </c>
      <c r="L1818" s="326">
        <v>6796800</v>
      </c>
      <c r="M1818" s="326"/>
      <c r="N1818" s="326">
        <v>0</v>
      </c>
    </row>
    <row r="1819" spans="1:14" x14ac:dyDescent="0.25">
      <c r="A1819" t="s">
        <v>2686</v>
      </c>
      <c r="C1819" s="326">
        <v>54</v>
      </c>
      <c r="D1819" s="326" t="s">
        <v>2563</v>
      </c>
      <c r="E1819" s="326"/>
      <c r="F1819" s="326">
        <v>6796800</v>
      </c>
      <c r="G1819" s="326">
        <v>0</v>
      </c>
      <c r="H1819" s="326">
        <v>6796800</v>
      </c>
      <c r="I1819" s="326"/>
      <c r="J1819" s="326">
        <v>6796800</v>
      </c>
      <c r="K1819" s="326">
        <v>0</v>
      </c>
      <c r="L1819" s="326">
        <v>6796800</v>
      </c>
      <c r="M1819" s="326"/>
      <c r="N1819" s="326">
        <v>0</v>
      </c>
    </row>
    <row r="1820" spans="1:14" x14ac:dyDescent="0.25">
      <c r="A1820" t="s">
        <v>2686</v>
      </c>
      <c r="C1820" s="326"/>
      <c r="D1820" s="326" t="s">
        <v>1509</v>
      </c>
      <c r="E1820" s="326"/>
      <c r="F1820" s="326">
        <v>0</v>
      </c>
      <c r="G1820" s="326">
        <v>0</v>
      </c>
      <c r="H1820" s="326">
        <v>0</v>
      </c>
      <c r="I1820" s="326">
        <v>808920</v>
      </c>
      <c r="J1820" s="326">
        <v>0</v>
      </c>
      <c r="K1820" s="326">
        <v>0</v>
      </c>
      <c r="L1820" s="326">
        <v>0</v>
      </c>
      <c r="M1820" s="326"/>
      <c r="N1820" s="326">
        <v>0</v>
      </c>
    </row>
    <row r="1821" spans="1:14" x14ac:dyDescent="0.25">
      <c r="A1821" t="s">
        <v>2686</v>
      </c>
      <c r="C1821" s="326">
        <v>55</v>
      </c>
      <c r="D1821" s="326" t="s">
        <v>2555</v>
      </c>
      <c r="E1821" s="326"/>
      <c r="F1821" s="326"/>
      <c r="G1821" s="326">
        <v>0</v>
      </c>
      <c r="H1821" s="326">
        <v>0</v>
      </c>
      <c r="I1821" s="326"/>
      <c r="J1821" s="326">
        <v>0</v>
      </c>
      <c r="K1821" s="326">
        <v>0</v>
      </c>
      <c r="L1821" s="326">
        <v>0</v>
      </c>
      <c r="M1821" s="326"/>
      <c r="N1821" s="326">
        <v>0</v>
      </c>
    </row>
  </sheetData>
  <autoFilter ref="A1:O1821" xr:uid="{E3280B55-6515-4CB0-BB79-528FCAC6A827}"/>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3AB22-CF64-4640-B8D0-8F37B90DE8F3}">
  <dimension ref="A1:G332"/>
  <sheetViews>
    <sheetView workbookViewId="0">
      <pane ySplit="1" topLeftCell="A2" activePane="bottomLeft" state="frozen"/>
      <selection activeCell="E1335" sqref="E1335"/>
      <selection pane="bottomLeft" activeCell="E1335" sqref="E1335"/>
    </sheetView>
  </sheetViews>
  <sheetFormatPr baseColWidth="10" defaultRowHeight="13.5" x14ac:dyDescent="0.25"/>
  <cols>
    <col min="1" max="1" width="4.140625" style="328" bestFit="1" customWidth="1"/>
    <col min="2" max="2" width="69.85546875" style="329" bestFit="1" customWidth="1"/>
    <col min="3" max="3" width="6.140625" style="329" customWidth="1"/>
    <col min="4" max="4" width="45.5703125" style="329" bestFit="1" customWidth="1"/>
    <col min="5" max="5" width="56.42578125" style="329" bestFit="1" customWidth="1"/>
    <col min="6" max="6" width="14.85546875" style="330" bestFit="1" customWidth="1"/>
    <col min="7" max="7" width="11.42578125" style="329"/>
    <col min="8" max="16384" width="11.42578125" style="328"/>
  </cols>
  <sheetData>
    <row r="1" spans="1:6" x14ac:dyDescent="0.25">
      <c r="A1" s="328" t="s">
        <v>2686</v>
      </c>
      <c r="B1" s="329" t="s">
        <v>2686</v>
      </c>
      <c r="C1" s="329" t="s">
        <v>2687</v>
      </c>
      <c r="D1" s="329" t="s">
        <v>2689</v>
      </c>
      <c r="E1" s="329" t="s">
        <v>2646</v>
      </c>
      <c r="F1" s="330" t="s">
        <v>2652</v>
      </c>
    </row>
    <row r="2" spans="1:6" x14ac:dyDescent="0.25">
      <c r="A2" s="328" t="s">
        <v>2686</v>
      </c>
      <c r="B2" s="331" t="s">
        <v>2626</v>
      </c>
      <c r="C2" s="329" t="s">
        <v>2671</v>
      </c>
      <c r="D2" s="331" t="str">
        <f>VLOOKUP(C2,Feuil3!A:B,2,0)</f>
        <v>Direction Générale des Impôts et des Domaines</v>
      </c>
      <c r="E2" s="329" t="s">
        <v>2580</v>
      </c>
      <c r="F2" s="330">
        <v>24630526</v>
      </c>
    </row>
    <row r="3" spans="1:6" x14ac:dyDescent="0.25">
      <c r="A3" s="328" t="s">
        <v>2686</v>
      </c>
      <c r="B3" s="331" t="s">
        <v>2626</v>
      </c>
      <c r="C3" s="329" t="s">
        <v>2671</v>
      </c>
      <c r="D3" s="331" t="str">
        <f>VLOOKUP(C3,Feuil3!A:B,2,0)</f>
        <v>Direction Générale des Impôts et des Domaines</v>
      </c>
      <c r="E3" s="329" t="s">
        <v>2568</v>
      </c>
      <c r="F3" s="330">
        <v>542274</v>
      </c>
    </row>
    <row r="4" spans="1:6" x14ac:dyDescent="0.25">
      <c r="A4" s="328" t="s">
        <v>2686</v>
      </c>
      <c r="B4" s="331" t="s">
        <v>2626</v>
      </c>
      <c r="C4" s="329" t="s">
        <v>2671</v>
      </c>
      <c r="D4" s="331" t="str">
        <f>VLOOKUP(C4,Feuil3!A:B,2,0)</f>
        <v>Direction Générale des Impôts et des Domaines</v>
      </c>
      <c r="E4" s="329" t="s">
        <v>2578</v>
      </c>
      <c r="F4" s="330">
        <v>248274</v>
      </c>
    </row>
    <row r="5" spans="1:6" x14ac:dyDescent="0.25">
      <c r="A5" s="328" t="s">
        <v>2686</v>
      </c>
      <c r="B5" s="331" t="s">
        <v>2626</v>
      </c>
      <c r="C5" s="329" t="s">
        <v>2678</v>
      </c>
      <c r="D5" s="331" t="str">
        <f>VLOOKUP(C5,Feuil3!A:B,2,0)</f>
        <v>Direction Générale des Douanes</v>
      </c>
      <c r="E5" s="329" t="s">
        <v>2573</v>
      </c>
      <c r="F5" s="330">
        <v>268380</v>
      </c>
    </row>
    <row r="6" spans="1:6" x14ac:dyDescent="0.25">
      <c r="A6" s="328" t="s">
        <v>2686</v>
      </c>
      <c r="B6" s="331" t="s">
        <v>2626</v>
      </c>
      <c r="C6" s="329" t="s">
        <v>2683</v>
      </c>
      <c r="D6" s="331" t="str">
        <f>VLOOKUP(C6,Feuil3!A:B,2,0)</f>
        <v xml:space="preserve">Caisse de Sécurité Sociale </v>
      </c>
      <c r="E6" s="329" t="s">
        <v>2562</v>
      </c>
      <c r="F6" s="330">
        <v>1013040</v>
      </c>
    </row>
    <row r="7" spans="1:6" x14ac:dyDescent="0.25">
      <c r="A7" s="328" t="s">
        <v>2686</v>
      </c>
      <c r="B7" s="331" t="s">
        <v>2626</v>
      </c>
      <c r="C7" s="329" t="s">
        <v>2684</v>
      </c>
      <c r="D7" s="331" t="str">
        <f>VLOOKUP(C7,Feuil3!A:B,2,0)</f>
        <v>Institution de Prévoyance Retraite du Sénégal</v>
      </c>
      <c r="E7" s="329" t="s">
        <v>2563</v>
      </c>
      <c r="F7" s="330">
        <v>5799319</v>
      </c>
    </row>
    <row r="8" spans="1:6" x14ac:dyDescent="0.25">
      <c r="A8" s="328" t="s">
        <v>2686</v>
      </c>
      <c r="B8" s="331" t="s">
        <v>2627</v>
      </c>
      <c r="C8" s="329" t="s">
        <v>2657</v>
      </c>
      <c r="D8" s="331" t="str">
        <f>VLOOKUP(C8,Feuil3!A:B,2,0)</f>
        <v>Direction des Mines et de la Géologie</v>
      </c>
      <c r="E8" s="329" t="s">
        <v>2574</v>
      </c>
      <c r="F8" s="330">
        <v>198099386</v>
      </c>
    </row>
    <row r="9" spans="1:6" x14ac:dyDescent="0.25">
      <c r="A9" s="328" t="s">
        <v>2686</v>
      </c>
      <c r="B9" s="331" t="s">
        <v>2627</v>
      </c>
      <c r="C9" s="329" t="s">
        <v>2657</v>
      </c>
      <c r="D9" s="331" t="str">
        <f>VLOOKUP(C9,Feuil3!A:B,2,0)</f>
        <v>Direction des Mines et de la Géologie</v>
      </c>
      <c r="E9" s="329" t="s">
        <v>2551</v>
      </c>
      <c r="F9" s="330">
        <v>20060000</v>
      </c>
    </row>
    <row r="10" spans="1:6" x14ac:dyDescent="0.25">
      <c r="A10" s="328" t="s">
        <v>2686</v>
      </c>
      <c r="B10" s="331" t="s">
        <v>2627</v>
      </c>
      <c r="C10" s="329" t="s">
        <v>2657</v>
      </c>
      <c r="D10" s="331" t="str">
        <f>VLOOKUP(C10,Feuil3!A:B,2,0)</f>
        <v>Direction des Mines et de la Géologie</v>
      </c>
      <c r="E10" s="329" t="s">
        <v>2565</v>
      </c>
      <c r="F10" s="330">
        <v>14625000</v>
      </c>
    </row>
    <row r="11" spans="1:6" x14ac:dyDescent="0.25">
      <c r="A11" s="328" t="s">
        <v>2686</v>
      </c>
      <c r="B11" s="331" t="s">
        <v>2627</v>
      </c>
      <c r="C11" s="329" t="s">
        <v>2664</v>
      </c>
      <c r="D11" s="331" t="str">
        <f>VLOOKUP(C11,Feuil3!A:B,2,0)</f>
        <v>Direction Générale de la Comptabilité Publique et du Trésor</v>
      </c>
      <c r="E11" s="329" t="s">
        <v>2570</v>
      </c>
      <c r="F11" s="330">
        <v>1308000000</v>
      </c>
    </row>
    <row r="12" spans="1:6" x14ac:dyDescent="0.25">
      <c r="A12" s="328" t="s">
        <v>2686</v>
      </c>
      <c r="B12" s="331" t="s">
        <v>2627</v>
      </c>
      <c r="C12" s="329" t="s">
        <v>2671</v>
      </c>
      <c r="D12" s="331" t="str">
        <f>VLOOKUP(C12,Feuil3!A:B,2,0)</f>
        <v>Direction Générale des Impôts et des Domaines</v>
      </c>
      <c r="E12" s="329" t="s">
        <v>2589</v>
      </c>
      <c r="F12" s="330">
        <v>15749725217</v>
      </c>
    </row>
    <row r="13" spans="1:6" x14ac:dyDescent="0.25">
      <c r="A13" s="328" t="s">
        <v>2686</v>
      </c>
      <c r="B13" s="331" t="s">
        <v>2627</v>
      </c>
      <c r="C13" s="329" t="s">
        <v>2671</v>
      </c>
      <c r="D13" s="331" t="str">
        <f>VLOOKUP(C13,Feuil3!A:B,2,0)</f>
        <v>Direction Générale des Impôts et des Domaines</v>
      </c>
      <c r="E13" s="329" t="s">
        <v>2580</v>
      </c>
      <c r="F13" s="330">
        <v>1519490223</v>
      </c>
    </row>
    <row r="14" spans="1:6" x14ac:dyDescent="0.25">
      <c r="A14" s="328" t="s">
        <v>2686</v>
      </c>
      <c r="B14" s="331" t="s">
        <v>2627</v>
      </c>
      <c r="C14" s="329" t="s">
        <v>2671</v>
      </c>
      <c r="D14" s="331" t="str">
        <f>VLOOKUP(C14,Feuil3!A:B,2,0)</f>
        <v>Direction Générale des Impôts et des Domaines</v>
      </c>
      <c r="E14" s="329" t="s">
        <v>2577</v>
      </c>
      <c r="F14" s="330">
        <v>4127788</v>
      </c>
    </row>
    <row r="15" spans="1:6" x14ac:dyDescent="0.25">
      <c r="A15" s="328" t="s">
        <v>2686</v>
      </c>
      <c r="B15" s="331" t="s">
        <v>2627</v>
      </c>
      <c r="C15" s="329" t="s">
        <v>2671</v>
      </c>
      <c r="D15" s="331" t="str">
        <f>VLOOKUP(C15,Feuil3!A:B,2,0)</f>
        <v>Direction Générale des Impôts et des Domaines</v>
      </c>
      <c r="E15" s="329" t="s">
        <v>2568</v>
      </c>
      <c r="F15" s="330">
        <v>4127788</v>
      </c>
    </row>
    <row r="16" spans="1:6" x14ac:dyDescent="0.25">
      <c r="A16" s="328" t="s">
        <v>2686</v>
      </c>
      <c r="B16" s="331" t="s">
        <v>2627</v>
      </c>
      <c r="C16" s="329" t="s">
        <v>2671</v>
      </c>
      <c r="D16" s="331" t="str">
        <f>VLOOKUP(C16,Feuil3!A:B,2,0)</f>
        <v>Direction Générale des Impôts et des Domaines</v>
      </c>
      <c r="E16" s="329" t="s">
        <v>2578</v>
      </c>
      <c r="F16" s="330">
        <v>59561960</v>
      </c>
    </row>
    <row r="17" spans="1:6" x14ac:dyDescent="0.25">
      <c r="A17" s="328" t="s">
        <v>2686</v>
      </c>
      <c r="B17" s="331" t="s">
        <v>2627</v>
      </c>
      <c r="C17" s="329" t="s">
        <v>2671</v>
      </c>
      <c r="D17" s="331" t="str">
        <f>VLOOKUP(C17,Feuil3!A:B,2,0)</f>
        <v>Direction Générale des Impôts et des Domaines</v>
      </c>
      <c r="E17" s="329" t="s">
        <v>2588</v>
      </c>
      <c r="F17" s="330">
        <v>285823647</v>
      </c>
    </row>
    <row r="18" spans="1:6" x14ac:dyDescent="0.25">
      <c r="A18" s="328" t="s">
        <v>2686</v>
      </c>
      <c r="B18" s="331" t="s">
        <v>2627</v>
      </c>
      <c r="C18" s="329" t="s">
        <v>2671</v>
      </c>
      <c r="D18" s="331" t="str">
        <f>VLOOKUP(C18,Feuil3!A:B,2,0)</f>
        <v>Direction Générale des Impôts et des Domaines</v>
      </c>
      <c r="E18" s="329" t="s">
        <v>2566</v>
      </c>
      <c r="F18" s="330">
        <v>6815140</v>
      </c>
    </row>
    <row r="19" spans="1:6" x14ac:dyDescent="0.25">
      <c r="A19" s="328" t="s">
        <v>2686</v>
      </c>
      <c r="B19" s="331" t="s">
        <v>2627</v>
      </c>
      <c r="C19" s="329" t="s">
        <v>2671</v>
      </c>
      <c r="D19" s="331" t="str">
        <f>VLOOKUP(C19,Feuil3!A:B,2,0)</f>
        <v>Direction Générale des Impôts et des Domaines</v>
      </c>
      <c r="E19" s="329" t="s">
        <v>2584</v>
      </c>
      <c r="F19" s="330">
        <v>6688897680</v>
      </c>
    </row>
    <row r="20" spans="1:6" x14ac:dyDescent="0.25">
      <c r="A20" s="328" t="s">
        <v>2686</v>
      </c>
      <c r="B20" s="331" t="s">
        <v>2627</v>
      </c>
      <c r="C20" s="329" t="s">
        <v>2678</v>
      </c>
      <c r="D20" s="331" t="str">
        <f>VLOOKUP(C20,Feuil3!A:B,2,0)</f>
        <v>Direction Générale des Douanes</v>
      </c>
      <c r="E20" s="329" t="s">
        <v>2587</v>
      </c>
      <c r="F20" s="330">
        <v>380488153</v>
      </c>
    </row>
    <row r="21" spans="1:6" x14ac:dyDescent="0.25">
      <c r="A21" s="328" t="s">
        <v>2686</v>
      </c>
      <c r="B21" s="331" t="s">
        <v>2627</v>
      </c>
      <c r="C21" s="329" t="s">
        <v>2678</v>
      </c>
      <c r="D21" s="331" t="str">
        <f>VLOOKUP(C21,Feuil3!A:B,2,0)</f>
        <v>Direction Générale des Douanes</v>
      </c>
      <c r="E21" s="329" t="s">
        <v>2572</v>
      </c>
      <c r="F21" s="330">
        <v>136082428</v>
      </c>
    </row>
    <row r="22" spans="1:6" x14ac:dyDescent="0.25">
      <c r="A22" s="328" t="s">
        <v>2686</v>
      </c>
      <c r="B22" s="331" t="s">
        <v>2627</v>
      </c>
      <c r="C22" s="329" t="s">
        <v>2678</v>
      </c>
      <c r="D22" s="331" t="str">
        <f>VLOOKUP(C22,Feuil3!A:B,2,0)</f>
        <v>Direction Générale des Douanes</v>
      </c>
      <c r="E22" s="329" t="s">
        <v>2575</v>
      </c>
      <c r="F22" s="330">
        <v>170096129</v>
      </c>
    </row>
    <row r="23" spans="1:6" x14ac:dyDescent="0.25">
      <c r="A23" s="328" t="s">
        <v>2686</v>
      </c>
      <c r="B23" s="331" t="s">
        <v>2627</v>
      </c>
      <c r="C23" s="329" t="s">
        <v>2678</v>
      </c>
      <c r="D23" s="331" t="str">
        <f>VLOOKUP(C23,Feuil3!A:B,2,0)</f>
        <v>Direction Générale des Douanes</v>
      </c>
      <c r="E23" s="329" t="s">
        <v>2564</v>
      </c>
      <c r="F23" s="330">
        <v>178068189</v>
      </c>
    </row>
    <row r="24" spans="1:6" x14ac:dyDescent="0.25">
      <c r="A24" s="328" t="s">
        <v>2686</v>
      </c>
      <c r="B24" s="331" t="s">
        <v>2627</v>
      </c>
      <c r="C24" s="329" t="s">
        <v>2678</v>
      </c>
      <c r="D24" s="331" t="str">
        <f>VLOOKUP(C24,Feuil3!A:B,2,0)</f>
        <v>Direction Générale des Douanes</v>
      </c>
      <c r="E24" s="329" t="s">
        <v>2571</v>
      </c>
      <c r="F24" s="330">
        <v>85051501</v>
      </c>
    </row>
    <row r="25" spans="1:6" x14ac:dyDescent="0.25">
      <c r="A25" s="328" t="s">
        <v>2686</v>
      </c>
      <c r="B25" s="331" t="s">
        <v>2627</v>
      </c>
      <c r="C25" s="329" t="s">
        <v>2678</v>
      </c>
      <c r="D25" s="331" t="str">
        <f>VLOOKUP(C25,Feuil3!A:B,2,0)</f>
        <v>Direction Générale des Douanes</v>
      </c>
      <c r="E25" s="329" t="s">
        <v>2573</v>
      </c>
      <c r="F25" s="330">
        <v>5611679</v>
      </c>
    </row>
    <row r="26" spans="1:6" x14ac:dyDescent="0.25">
      <c r="A26" s="328" t="s">
        <v>2686</v>
      </c>
      <c r="B26" s="331" t="s">
        <v>2627</v>
      </c>
      <c r="C26" s="329" t="s">
        <v>2679</v>
      </c>
      <c r="D26" s="331" t="str">
        <f>VLOOKUP(C26,Feuil3!A:B,2,0)</f>
        <v>Direction de l'Environnement et des Etablissements Classés</v>
      </c>
      <c r="E26" s="329" t="s">
        <v>2585</v>
      </c>
      <c r="F26" s="330">
        <v>9413650</v>
      </c>
    </row>
    <row r="27" spans="1:6" x14ac:dyDescent="0.25">
      <c r="A27" s="328" t="s">
        <v>2686</v>
      </c>
      <c r="B27" s="331" t="s">
        <v>2627</v>
      </c>
      <c r="C27" s="329" t="s">
        <v>2683</v>
      </c>
      <c r="D27" s="331" t="str">
        <f>VLOOKUP(C27,Feuil3!A:B,2,0)</f>
        <v xml:space="preserve">Caisse de Sécurité Sociale </v>
      </c>
      <c r="E27" s="329" t="s">
        <v>2562</v>
      </c>
      <c r="F27" s="330">
        <v>31098032</v>
      </c>
    </row>
    <row r="28" spans="1:6" x14ac:dyDescent="0.25">
      <c r="A28" s="328" t="s">
        <v>2686</v>
      </c>
      <c r="B28" s="331" t="s">
        <v>2627</v>
      </c>
      <c r="C28" s="329" t="s">
        <v>2684</v>
      </c>
      <c r="D28" s="331" t="str">
        <f>VLOOKUP(C28,Feuil3!A:B,2,0)</f>
        <v>Institution de Prévoyance Retraite du Sénégal</v>
      </c>
      <c r="E28" s="329" t="s">
        <v>2563</v>
      </c>
      <c r="F28" s="330">
        <v>262120500</v>
      </c>
    </row>
    <row r="29" spans="1:6" x14ac:dyDescent="0.25">
      <c r="A29" s="328" t="s">
        <v>2686</v>
      </c>
      <c r="B29" s="331" t="s">
        <v>2628</v>
      </c>
      <c r="C29" s="329" t="s">
        <v>2657</v>
      </c>
      <c r="D29" s="331" t="str">
        <f>VLOOKUP(C29,Feuil3!A:B,2,0)</f>
        <v>Direction des Mines et de la Géologie</v>
      </c>
      <c r="E29" s="329" t="s">
        <v>2574</v>
      </c>
      <c r="F29" s="330">
        <v>9509162069</v>
      </c>
    </row>
    <row r="30" spans="1:6" x14ac:dyDescent="0.25">
      <c r="A30" s="328" t="s">
        <v>2686</v>
      </c>
      <c r="B30" s="331" t="s">
        <v>2628</v>
      </c>
      <c r="C30" s="329" t="s">
        <v>2657</v>
      </c>
      <c r="D30" s="331" t="str">
        <f>VLOOKUP(C30,Feuil3!A:B,2,0)</f>
        <v>Direction des Mines et de la Géologie</v>
      </c>
      <c r="E30" s="329" t="s">
        <v>2551</v>
      </c>
      <c r="F30" s="330">
        <v>322273120</v>
      </c>
    </row>
    <row r="31" spans="1:6" x14ac:dyDescent="0.25">
      <c r="A31" s="328" t="s">
        <v>2686</v>
      </c>
      <c r="B31" s="331" t="s">
        <v>2628</v>
      </c>
      <c r="C31" s="329" t="s">
        <v>2657</v>
      </c>
      <c r="D31" s="331" t="str">
        <f>VLOOKUP(C31,Feuil3!A:B,2,0)</f>
        <v>Direction des Mines et de la Géologie</v>
      </c>
      <c r="E31" s="329" t="s">
        <v>2565</v>
      </c>
      <c r="F31" s="330">
        <v>1000000</v>
      </c>
    </row>
    <row r="32" spans="1:6" x14ac:dyDescent="0.25">
      <c r="A32" s="328" t="s">
        <v>2686</v>
      </c>
      <c r="B32" s="331" t="s">
        <v>2628</v>
      </c>
      <c r="C32" s="329" t="s">
        <v>2664</v>
      </c>
      <c r="D32" s="331" t="str">
        <f>VLOOKUP(C32,Feuil3!A:B,2,0)</f>
        <v>Direction Générale de la Comptabilité Publique et du Trésor</v>
      </c>
      <c r="E32" s="329" t="s">
        <v>2570</v>
      </c>
      <c r="F32" s="330">
        <v>700210162</v>
      </c>
    </row>
    <row r="33" spans="1:6" x14ac:dyDescent="0.25">
      <c r="A33" s="328" t="s">
        <v>2686</v>
      </c>
      <c r="B33" s="331" t="s">
        <v>2628</v>
      </c>
      <c r="C33" s="329" t="s">
        <v>2671</v>
      </c>
      <c r="D33" s="331" t="str">
        <f>VLOOKUP(C33,Feuil3!A:B,2,0)</f>
        <v>Direction Générale des Impôts et des Domaines</v>
      </c>
      <c r="E33" s="329" t="s">
        <v>2589</v>
      </c>
      <c r="F33" s="330">
        <v>832010864</v>
      </c>
    </row>
    <row r="34" spans="1:6" x14ac:dyDescent="0.25">
      <c r="A34" s="328" t="s">
        <v>2686</v>
      </c>
      <c r="B34" s="331" t="s">
        <v>2628</v>
      </c>
      <c r="C34" s="329" t="s">
        <v>2671</v>
      </c>
      <c r="D34" s="331" t="str">
        <f>VLOOKUP(C34,Feuil3!A:B,2,0)</f>
        <v>Direction Générale des Impôts et des Domaines</v>
      </c>
      <c r="E34" s="329" t="s">
        <v>2580</v>
      </c>
      <c r="F34" s="330">
        <v>2484239231</v>
      </c>
    </row>
    <row r="35" spans="1:6" x14ac:dyDescent="0.25">
      <c r="A35" s="328" t="s">
        <v>2686</v>
      </c>
      <c r="B35" s="331" t="s">
        <v>2628</v>
      </c>
      <c r="C35" s="329" t="s">
        <v>2671</v>
      </c>
      <c r="D35" s="331" t="str">
        <f>VLOOKUP(C35,Feuil3!A:B,2,0)</f>
        <v>Direction Générale des Impôts et des Domaines</v>
      </c>
      <c r="E35" s="329" t="s">
        <v>2577</v>
      </c>
      <c r="F35" s="330">
        <v>5000070562</v>
      </c>
    </row>
    <row r="36" spans="1:6" x14ac:dyDescent="0.25">
      <c r="A36" s="328" t="s">
        <v>2686</v>
      </c>
      <c r="B36" s="331" t="s">
        <v>2628</v>
      </c>
      <c r="C36" s="329" t="s">
        <v>2671</v>
      </c>
      <c r="D36" s="331" t="str">
        <f>VLOOKUP(C36,Feuil3!A:B,2,0)</f>
        <v>Direction Générale des Impôts et des Domaines</v>
      </c>
      <c r="E36" s="329" t="s">
        <v>2568</v>
      </c>
      <c r="F36" s="330">
        <v>7298587337</v>
      </c>
    </row>
    <row r="37" spans="1:6" x14ac:dyDescent="0.25">
      <c r="A37" s="328" t="s">
        <v>2686</v>
      </c>
      <c r="B37" s="331" t="s">
        <v>2628</v>
      </c>
      <c r="C37" s="329" t="s">
        <v>2671</v>
      </c>
      <c r="D37" s="331" t="str">
        <f>VLOOKUP(C37,Feuil3!A:B,2,0)</f>
        <v>Direction Générale des Impôts et des Domaines</v>
      </c>
      <c r="E37" s="329" t="s">
        <v>2579</v>
      </c>
      <c r="F37" s="330">
        <v>393361415</v>
      </c>
    </row>
    <row r="38" spans="1:6" x14ac:dyDescent="0.25">
      <c r="A38" s="328" t="s">
        <v>2686</v>
      </c>
      <c r="B38" s="331" t="s">
        <v>2628</v>
      </c>
      <c r="C38" s="329" t="s">
        <v>2671</v>
      </c>
      <c r="D38" s="331" t="str">
        <f>VLOOKUP(C38,Feuil3!A:B,2,0)</f>
        <v>Direction Générale des Impôts et des Domaines</v>
      </c>
      <c r="E38" s="329" t="s">
        <v>2578</v>
      </c>
      <c r="F38" s="330">
        <v>19995187</v>
      </c>
    </row>
    <row r="39" spans="1:6" x14ac:dyDescent="0.25">
      <c r="A39" s="328" t="s">
        <v>2686</v>
      </c>
      <c r="B39" s="331" t="s">
        <v>2628</v>
      </c>
      <c r="C39" s="329" t="s">
        <v>2671</v>
      </c>
      <c r="D39" s="331" t="str">
        <f>VLOOKUP(C39,Feuil3!A:B,2,0)</f>
        <v>Direction Générale des Impôts et des Domaines</v>
      </c>
      <c r="E39" s="329" t="s">
        <v>2566</v>
      </c>
      <c r="F39" s="330">
        <v>47637296</v>
      </c>
    </row>
    <row r="40" spans="1:6" x14ac:dyDescent="0.25">
      <c r="A40" s="328" t="s">
        <v>2686</v>
      </c>
      <c r="B40" s="331" t="s">
        <v>2628</v>
      </c>
      <c r="C40" s="329" t="s">
        <v>2678</v>
      </c>
      <c r="D40" s="331" t="str">
        <f>VLOOKUP(C40,Feuil3!A:B,2,0)</f>
        <v>Direction Générale des Douanes</v>
      </c>
      <c r="E40" s="329" t="s">
        <v>2587</v>
      </c>
      <c r="F40" s="330">
        <v>197063568</v>
      </c>
    </row>
    <row r="41" spans="1:6" x14ac:dyDescent="0.25">
      <c r="A41" s="328" t="s">
        <v>2686</v>
      </c>
      <c r="B41" s="331" t="s">
        <v>2628</v>
      </c>
      <c r="C41" s="329" t="s">
        <v>2678</v>
      </c>
      <c r="D41" s="331" t="str">
        <f>VLOOKUP(C41,Feuil3!A:B,2,0)</f>
        <v>Direction Générale des Douanes</v>
      </c>
      <c r="E41" s="329" t="s">
        <v>2572</v>
      </c>
      <c r="F41" s="330">
        <v>128405812</v>
      </c>
    </row>
    <row r="42" spans="1:6" x14ac:dyDescent="0.25">
      <c r="A42" s="328" t="s">
        <v>2686</v>
      </c>
      <c r="B42" s="331" t="s">
        <v>2628</v>
      </c>
      <c r="C42" s="329" t="s">
        <v>2678</v>
      </c>
      <c r="D42" s="331" t="str">
        <f>VLOOKUP(C42,Feuil3!A:B,2,0)</f>
        <v>Direction Générale des Douanes</v>
      </c>
      <c r="E42" s="329" t="s">
        <v>2575</v>
      </c>
      <c r="F42" s="330">
        <v>160501755</v>
      </c>
    </row>
    <row r="43" spans="1:6" x14ac:dyDescent="0.25">
      <c r="A43" s="328" t="s">
        <v>2686</v>
      </c>
      <c r="B43" s="331" t="s">
        <v>2628</v>
      </c>
      <c r="C43" s="329" t="s">
        <v>2678</v>
      </c>
      <c r="D43" s="331" t="str">
        <f>VLOOKUP(C43,Feuil3!A:B,2,0)</f>
        <v>Direction Générale des Douanes</v>
      </c>
      <c r="E43" s="329" t="s">
        <v>2564</v>
      </c>
      <c r="F43" s="330">
        <v>1073636380</v>
      </c>
    </row>
    <row r="44" spans="1:6" x14ac:dyDescent="0.25">
      <c r="A44" s="328" t="s">
        <v>2686</v>
      </c>
      <c r="B44" s="331" t="s">
        <v>2628</v>
      </c>
      <c r="C44" s="329" t="s">
        <v>2678</v>
      </c>
      <c r="D44" s="331" t="str">
        <f>VLOOKUP(C44,Feuil3!A:B,2,0)</f>
        <v>Direction Générale des Douanes</v>
      </c>
      <c r="E44" s="329" t="s">
        <v>2571</v>
      </c>
      <c r="F44" s="330">
        <v>80203586</v>
      </c>
    </row>
    <row r="45" spans="1:6" x14ac:dyDescent="0.25">
      <c r="A45" s="328" t="s">
        <v>2686</v>
      </c>
      <c r="B45" s="331" t="s">
        <v>2628</v>
      </c>
      <c r="C45" s="329" t="s">
        <v>2678</v>
      </c>
      <c r="D45" s="331" t="str">
        <f>VLOOKUP(C45,Feuil3!A:B,2,0)</f>
        <v>Direction Générale des Douanes</v>
      </c>
      <c r="E45" s="329" t="s">
        <v>2573</v>
      </c>
      <c r="F45" s="330">
        <v>60533931</v>
      </c>
    </row>
    <row r="46" spans="1:6" x14ac:dyDescent="0.25">
      <c r="A46" s="328" t="s">
        <v>2686</v>
      </c>
      <c r="B46" s="331" t="s">
        <v>2628</v>
      </c>
      <c r="C46" s="329" t="s">
        <v>2678</v>
      </c>
      <c r="D46" s="331" t="str">
        <f>VLOOKUP(C46,Feuil3!A:B,2,0)</f>
        <v>Direction Générale des Douanes</v>
      </c>
      <c r="E46" s="329" t="s">
        <v>2583</v>
      </c>
      <c r="F46" s="330">
        <v>4053977</v>
      </c>
    </row>
    <row r="47" spans="1:6" x14ac:dyDescent="0.25">
      <c r="A47" s="328" t="s">
        <v>2686</v>
      </c>
      <c r="B47" s="331" t="s">
        <v>2628</v>
      </c>
      <c r="C47" s="329" t="s">
        <v>2678</v>
      </c>
      <c r="D47" s="331" t="str">
        <f>VLOOKUP(C47,Feuil3!A:B,2,0)</f>
        <v>Direction Générale des Douanes</v>
      </c>
      <c r="E47" s="329" t="s">
        <v>2546</v>
      </c>
      <c r="F47" s="330">
        <v>352157</v>
      </c>
    </row>
    <row r="48" spans="1:6" x14ac:dyDescent="0.25">
      <c r="A48" s="328" t="s">
        <v>2686</v>
      </c>
      <c r="B48" s="331" t="s">
        <v>2628</v>
      </c>
      <c r="C48" s="329" t="s">
        <v>2679</v>
      </c>
      <c r="D48" s="331" t="str">
        <f>VLOOKUP(C48,Feuil3!A:B,2,0)</f>
        <v>Direction de l'Environnement et des Etablissements Classés</v>
      </c>
      <c r="E48" s="329" t="s">
        <v>2585</v>
      </c>
      <c r="F48" s="330">
        <v>101670000</v>
      </c>
    </row>
    <row r="49" spans="1:6" x14ac:dyDescent="0.25">
      <c r="A49" s="328" t="s">
        <v>2686</v>
      </c>
      <c r="B49" s="331" t="s">
        <v>2628</v>
      </c>
      <c r="C49" s="329" t="s">
        <v>2682</v>
      </c>
      <c r="D49" s="331" t="str">
        <f>VLOOKUP(C49,Feuil3!A:B,2,0)</f>
        <v>Direction des Eaux, Forêts, Chasses et Conservation des Sols</v>
      </c>
      <c r="E49" s="329" t="s">
        <v>2681</v>
      </c>
      <c r="F49" s="330">
        <v>176714059</v>
      </c>
    </row>
    <row r="50" spans="1:6" x14ac:dyDescent="0.25">
      <c r="A50" s="328" t="s">
        <v>2686</v>
      </c>
      <c r="B50" s="331" t="s">
        <v>2628</v>
      </c>
      <c r="C50" s="329" t="s">
        <v>2683</v>
      </c>
      <c r="D50" s="331" t="str">
        <f>VLOOKUP(C50,Feuil3!A:B,2,0)</f>
        <v xml:space="preserve">Caisse de Sécurité Sociale </v>
      </c>
      <c r="E50" s="329" t="s">
        <v>2562</v>
      </c>
      <c r="F50" s="330">
        <v>27760320</v>
      </c>
    </row>
    <row r="51" spans="1:6" x14ac:dyDescent="0.25">
      <c r="A51" s="328" t="s">
        <v>2686</v>
      </c>
      <c r="B51" s="331" t="s">
        <v>2628</v>
      </c>
      <c r="C51" s="329" t="s">
        <v>2684</v>
      </c>
      <c r="D51" s="331" t="str">
        <f>VLOOKUP(C51,Feuil3!A:B,2,0)</f>
        <v>Institution de Prévoyance Retraite du Sénégal</v>
      </c>
      <c r="E51" s="329" t="s">
        <v>2563</v>
      </c>
      <c r="F51" s="330">
        <v>267853395</v>
      </c>
    </row>
    <row r="52" spans="1:6" x14ac:dyDescent="0.25">
      <c r="A52" s="328" t="s">
        <v>2686</v>
      </c>
      <c r="B52" s="331" t="s">
        <v>2628</v>
      </c>
      <c r="C52" s="329" t="s">
        <v>1509</v>
      </c>
      <c r="D52" s="331" t="str">
        <f>VLOOKUP(C52,Feuil3!A:B,2,0)</f>
        <v>Autres bénéficiaires</v>
      </c>
      <c r="E52" s="329" t="s">
        <v>2555</v>
      </c>
      <c r="F52" s="330">
        <v>88369155</v>
      </c>
    </row>
    <row r="53" spans="1:6" x14ac:dyDescent="0.25">
      <c r="A53" s="328" t="s">
        <v>2686</v>
      </c>
      <c r="B53" s="331" t="s">
        <v>2629</v>
      </c>
      <c r="C53" s="329" t="s">
        <v>2657</v>
      </c>
      <c r="D53" s="331" t="str">
        <f>VLOOKUP(C53,Feuil3!A:B,2,0)</f>
        <v>Direction des Mines et de la Géologie</v>
      </c>
      <c r="E53" s="329" t="s">
        <v>2574</v>
      </c>
      <c r="F53" s="330">
        <v>214964066</v>
      </c>
    </row>
    <row r="54" spans="1:6" x14ac:dyDescent="0.25">
      <c r="A54" s="328" t="s">
        <v>2686</v>
      </c>
      <c r="B54" s="331" t="s">
        <v>2629</v>
      </c>
      <c r="C54" s="329" t="s">
        <v>2671</v>
      </c>
      <c r="D54" s="331" t="str">
        <f>VLOOKUP(C54,Feuil3!A:B,2,0)</f>
        <v>Direction Générale des Impôts et des Domaines</v>
      </c>
      <c r="E54" s="329" t="s">
        <v>2589</v>
      </c>
      <c r="F54" s="330">
        <v>7474892633</v>
      </c>
    </row>
    <row r="55" spans="1:6" x14ac:dyDescent="0.25">
      <c r="A55" s="328" t="s">
        <v>2686</v>
      </c>
      <c r="B55" s="331" t="s">
        <v>2629</v>
      </c>
      <c r="C55" s="329" t="s">
        <v>2671</v>
      </c>
      <c r="D55" s="331" t="str">
        <f>VLOOKUP(C55,Feuil3!A:B,2,0)</f>
        <v>Direction Générale des Impôts et des Domaines</v>
      </c>
      <c r="E55" s="329" t="s">
        <v>2580</v>
      </c>
      <c r="F55" s="330">
        <v>1281706841</v>
      </c>
    </row>
    <row r="56" spans="1:6" x14ac:dyDescent="0.25">
      <c r="A56" s="328" t="s">
        <v>2686</v>
      </c>
      <c r="B56" s="331" t="s">
        <v>2629</v>
      </c>
      <c r="C56" s="329" t="s">
        <v>2671</v>
      </c>
      <c r="D56" s="331" t="str">
        <f>VLOOKUP(C56,Feuil3!A:B,2,0)</f>
        <v>Direction Générale des Impôts et des Domaines</v>
      </c>
      <c r="E56" s="329" t="s">
        <v>2578</v>
      </c>
      <c r="F56" s="330">
        <v>4038757</v>
      </c>
    </row>
    <row r="57" spans="1:6" x14ac:dyDescent="0.25">
      <c r="A57" s="328" t="s">
        <v>2686</v>
      </c>
      <c r="B57" s="331" t="s">
        <v>2629</v>
      </c>
      <c r="C57" s="329" t="s">
        <v>2671</v>
      </c>
      <c r="D57" s="331" t="str">
        <f>VLOOKUP(C57,Feuil3!A:B,2,0)</f>
        <v>Direction Générale des Impôts et des Domaines</v>
      </c>
      <c r="E57" s="329" t="s">
        <v>2566</v>
      </c>
      <c r="F57" s="330">
        <v>17831325</v>
      </c>
    </row>
    <row r="58" spans="1:6" x14ac:dyDescent="0.25">
      <c r="A58" s="328" t="s">
        <v>2686</v>
      </c>
      <c r="B58" s="331" t="s">
        <v>2629</v>
      </c>
      <c r="C58" s="329" t="s">
        <v>2671</v>
      </c>
      <c r="D58" s="331" t="str">
        <f>VLOOKUP(C58,Feuil3!A:B,2,0)</f>
        <v>Direction Générale des Impôts et des Domaines</v>
      </c>
      <c r="E58" s="329" t="s">
        <v>2584</v>
      </c>
      <c r="F58" s="330">
        <v>5099562030</v>
      </c>
    </row>
    <row r="59" spans="1:6" x14ac:dyDescent="0.25">
      <c r="A59" s="328" t="s">
        <v>2686</v>
      </c>
      <c r="B59" s="331" t="s">
        <v>2629</v>
      </c>
      <c r="C59" s="329" t="s">
        <v>2678</v>
      </c>
      <c r="D59" s="331" t="str">
        <f>VLOOKUP(C59,Feuil3!A:B,2,0)</f>
        <v>Direction Générale des Douanes</v>
      </c>
      <c r="E59" s="329" t="s">
        <v>2587</v>
      </c>
      <c r="F59" s="330">
        <v>3605294844</v>
      </c>
    </row>
    <row r="60" spans="1:6" x14ac:dyDescent="0.25">
      <c r="A60" s="328" t="s">
        <v>2686</v>
      </c>
      <c r="B60" s="331" t="s">
        <v>2629</v>
      </c>
      <c r="C60" s="329" t="s">
        <v>2678</v>
      </c>
      <c r="D60" s="331" t="str">
        <f>VLOOKUP(C60,Feuil3!A:B,2,0)</f>
        <v>Direction Générale des Douanes</v>
      </c>
      <c r="E60" s="329" t="s">
        <v>2572</v>
      </c>
      <c r="F60" s="330">
        <v>135065891</v>
      </c>
    </row>
    <row r="61" spans="1:6" x14ac:dyDescent="0.25">
      <c r="A61" s="328" t="s">
        <v>2686</v>
      </c>
      <c r="B61" s="331" t="s">
        <v>2629</v>
      </c>
      <c r="C61" s="329" t="s">
        <v>2678</v>
      </c>
      <c r="D61" s="331" t="str">
        <f>VLOOKUP(C61,Feuil3!A:B,2,0)</f>
        <v>Direction Générale des Douanes</v>
      </c>
      <c r="E61" s="329" t="s">
        <v>2575</v>
      </c>
      <c r="F61" s="330">
        <v>168832136</v>
      </c>
    </row>
    <row r="62" spans="1:6" x14ac:dyDescent="0.25">
      <c r="A62" s="328" t="s">
        <v>2686</v>
      </c>
      <c r="B62" s="331" t="s">
        <v>2629</v>
      </c>
      <c r="C62" s="329" t="s">
        <v>2678</v>
      </c>
      <c r="D62" s="331" t="str">
        <f>VLOOKUP(C62,Feuil3!A:B,2,0)</f>
        <v>Direction Générale des Douanes</v>
      </c>
      <c r="E62" s="329" t="s">
        <v>2564</v>
      </c>
      <c r="F62" s="330">
        <v>2425023275</v>
      </c>
    </row>
    <row r="63" spans="1:6" x14ac:dyDescent="0.25">
      <c r="A63" s="328" t="s">
        <v>2686</v>
      </c>
      <c r="B63" s="331" t="s">
        <v>2629</v>
      </c>
      <c r="C63" s="329" t="s">
        <v>2678</v>
      </c>
      <c r="D63" s="331" t="str">
        <f>VLOOKUP(C63,Feuil3!A:B,2,0)</f>
        <v>Direction Générale des Douanes</v>
      </c>
      <c r="E63" s="329" t="s">
        <v>2571</v>
      </c>
      <c r="F63" s="330">
        <v>84416071</v>
      </c>
    </row>
    <row r="64" spans="1:6" x14ac:dyDescent="0.25">
      <c r="A64" s="328" t="s">
        <v>2686</v>
      </c>
      <c r="B64" s="331" t="s">
        <v>2629</v>
      </c>
      <c r="C64" s="329" t="s">
        <v>2678</v>
      </c>
      <c r="D64" s="331" t="str">
        <f>VLOOKUP(C64,Feuil3!A:B,2,0)</f>
        <v>Direction Générale des Douanes</v>
      </c>
      <c r="E64" s="329" t="s">
        <v>2573</v>
      </c>
      <c r="F64" s="330">
        <v>67326836</v>
      </c>
    </row>
    <row r="65" spans="1:6" x14ac:dyDescent="0.25">
      <c r="A65" s="328" t="s">
        <v>2686</v>
      </c>
      <c r="B65" s="331" t="s">
        <v>2629</v>
      </c>
      <c r="C65" s="329" t="s">
        <v>2678</v>
      </c>
      <c r="D65" s="331" t="str">
        <f>VLOOKUP(C65,Feuil3!A:B,2,0)</f>
        <v>Direction Générale des Douanes</v>
      </c>
      <c r="E65" s="329" t="s">
        <v>2583</v>
      </c>
      <c r="F65" s="330">
        <v>2290018</v>
      </c>
    </row>
    <row r="66" spans="1:6" x14ac:dyDescent="0.25">
      <c r="A66" s="328" t="s">
        <v>2686</v>
      </c>
      <c r="B66" s="331" t="s">
        <v>2629</v>
      </c>
      <c r="C66" s="329" t="s">
        <v>2683</v>
      </c>
      <c r="D66" s="331" t="str">
        <f>VLOOKUP(C66,Feuil3!A:B,2,0)</f>
        <v xml:space="preserve">Caisse de Sécurité Sociale </v>
      </c>
      <c r="E66" s="329" t="s">
        <v>2562</v>
      </c>
      <c r="F66" s="330">
        <v>130032195</v>
      </c>
    </row>
    <row r="67" spans="1:6" x14ac:dyDescent="0.25">
      <c r="A67" s="328" t="s">
        <v>2686</v>
      </c>
      <c r="B67" s="331" t="s">
        <v>2629</v>
      </c>
      <c r="C67" s="329" t="s">
        <v>2684</v>
      </c>
      <c r="D67" s="331" t="str">
        <f>VLOOKUP(C67,Feuil3!A:B,2,0)</f>
        <v>Institution de Prévoyance Retraite du Sénégal</v>
      </c>
      <c r="E67" s="329" t="s">
        <v>2563</v>
      </c>
      <c r="F67" s="330">
        <v>379030601</v>
      </c>
    </row>
    <row r="68" spans="1:6" x14ac:dyDescent="0.25">
      <c r="A68" s="328" t="s">
        <v>2686</v>
      </c>
      <c r="B68" s="331" t="s">
        <v>2630</v>
      </c>
      <c r="C68" s="329" t="s">
        <v>2657</v>
      </c>
      <c r="D68" s="331" t="str">
        <f>VLOOKUP(C68,Feuil3!A:B,2,0)</f>
        <v>Direction des Mines et de la Géologie</v>
      </c>
      <c r="E68" s="329" t="s">
        <v>2574</v>
      </c>
      <c r="F68" s="330">
        <v>4980914573</v>
      </c>
    </row>
    <row r="69" spans="1:6" x14ac:dyDescent="0.25">
      <c r="A69" s="328" t="s">
        <v>2686</v>
      </c>
      <c r="B69" s="331" t="s">
        <v>2630</v>
      </c>
      <c r="C69" s="329" t="s">
        <v>2657</v>
      </c>
      <c r="D69" s="331" t="str">
        <f>VLOOKUP(C69,Feuil3!A:B,2,0)</f>
        <v>Direction des Mines et de la Géologie</v>
      </c>
      <c r="E69" s="329" t="s">
        <v>2551</v>
      </c>
      <c r="F69" s="330">
        <v>24400000</v>
      </c>
    </row>
    <row r="70" spans="1:6" x14ac:dyDescent="0.25">
      <c r="A70" s="328" t="s">
        <v>2686</v>
      </c>
      <c r="B70" s="331" t="s">
        <v>2630</v>
      </c>
      <c r="C70" s="329" t="s">
        <v>2671</v>
      </c>
      <c r="D70" s="331" t="str">
        <f>VLOOKUP(C70,Feuil3!A:B,2,0)</f>
        <v>Direction Générale des Impôts et des Domaines</v>
      </c>
      <c r="E70" s="329" t="s">
        <v>2589</v>
      </c>
      <c r="F70" s="330">
        <v>82248</v>
      </c>
    </row>
    <row r="71" spans="1:6" x14ac:dyDescent="0.25">
      <c r="A71" s="328" t="s">
        <v>2686</v>
      </c>
      <c r="B71" s="331" t="s">
        <v>2630</v>
      </c>
      <c r="C71" s="329" t="s">
        <v>2671</v>
      </c>
      <c r="D71" s="331" t="str">
        <f>VLOOKUP(C71,Feuil3!A:B,2,0)</f>
        <v>Direction Générale des Impôts et des Domaines</v>
      </c>
      <c r="E71" s="329" t="s">
        <v>2580</v>
      </c>
      <c r="F71" s="330">
        <v>4277904018</v>
      </c>
    </row>
    <row r="72" spans="1:6" x14ac:dyDescent="0.25">
      <c r="A72" s="328" t="s">
        <v>2686</v>
      </c>
      <c r="B72" s="331" t="s">
        <v>2630</v>
      </c>
      <c r="C72" s="329" t="s">
        <v>2671</v>
      </c>
      <c r="D72" s="331" t="str">
        <f>VLOOKUP(C72,Feuil3!A:B,2,0)</f>
        <v>Direction Générale des Impôts et des Domaines</v>
      </c>
      <c r="E72" s="329" t="s">
        <v>2579</v>
      </c>
      <c r="F72" s="330">
        <v>338490699</v>
      </c>
    </row>
    <row r="73" spans="1:6" x14ac:dyDescent="0.25">
      <c r="A73" s="328" t="s">
        <v>2686</v>
      </c>
      <c r="B73" s="331" t="s">
        <v>2630</v>
      </c>
      <c r="C73" s="329" t="s">
        <v>2671</v>
      </c>
      <c r="D73" s="331" t="str">
        <f>VLOOKUP(C73,Feuil3!A:B,2,0)</f>
        <v>Direction Générale des Impôts et des Domaines</v>
      </c>
      <c r="E73" s="329" t="s">
        <v>2578</v>
      </c>
      <c r="F73" s="330">
        <v>6447570</v>
      </c>
    </row>
    <row r="74" spans="1:6" x14ac:dyDescent="0.25">
      <c r="A74" s="328" t="s">
        <v>2686</v>
      </c>
      <c r="B74" s="331" t="s">
        <v>2630</v>
      </c>
      <c r="C74" s="329" t="s">
        <v>2671</v>
      </c>
      <c r="D74" s="331" t="str">
        <f>VLOOKUP(C74,Feuil3!A:B,2,0)</f>
        <v>Direction Générale des Impôts et des Domaines</v>
      </c>
      <c r="E74" s="329" t="s">
        <v>2566</v>
      </c>
      <c r="F74" s="330">
        <v>4126563</v>
      </c>
    </row>
    <row r="75" spans="1:6" x14ac:dyDescent="0.25">
      <c r="A75" s="328" t="s">
        <v>2686</v>
      </c>
      <c r="B75" s="331" t="s">
        <v>2630</v>
      </c>
      <c r="C75" s="329" t="s">
        <v>2678</v>
      </c>
      <c r="D75" s="331" t="str">
        <f>VLOOKUP(C75,Feuil3!A:B,2,0)</f>
        <v>Direction Générale des Douanes</v>
      </c>
      <c r="E75" s="329" t="s">
        <v>2587</v>
      </c>
      <c r="F75" s="330">
        <v>7057375</v>
      </c>
    </row>
    <row r="76" spans="1:6" x14ac:dyDescent="0.25">
      <c r="A76" s="328" t="s">
        <v>2686</v>
      </c>
      <c r="B76" s="331" t="s">
        <v>2630</v>
      </c>
      <c r="C76" s="329" t="s">
        <v>2678</v>
      </c>
      <c r="D76" s="331" t="str">
        <f>VLOOKUP(C76,Feuil3!A:B,2,0)</f>
        <v>Direction Générale des Douanes</v>
      </c>
      <c r="E76" s="329" t="s">
        <v>2572</v>
      </c>
      <c r="F76" s="330">
        <v>53948837</v>
      </c>
    </row>
    <row r="77" spans="1:6" x14ac:dyDescent="0.25">
      <c r="A77" s="328" t="s">
        <v>2686</v>
      </c>
      <c r="B77" s="331" t="s">
        <v>2630</v>
      </c>
      <c r="C77" s="329" t="s">
        <v>2678</v>
      </c>
      <c r="D77" s="331" t="str">
        <f>VLOOKUP(C77,Feuil3!A:B,2,0)</f>
        <v>Direction Générale des Douanes</v>
      </c>
      <c r="E77" s="329" t="s">
        <v>2575</v>
      </c>
      <c r="F77" s="330">
        <v>66563086</v>
      </c>
    </row>
    <row r="78" spans="1:6" x14ac:dyDescent="0.25">
      <c r="A78" s="328" t="s">
        <v>2686</v>
      </c>
      <c r="B78" s="331" t="s">
        <v>2630</v>
      </c>
      <c r="C78" s="329" t="s">
        <v>2678</v>
      </c>
      <c r="D78" s="331" t="str">
        <f>VLOOKUP(C78,Feuil3!A:B,2,0)</f>
        <v>Direction Générale des Douanes</v>
      </c>
      <c r="E78" s="329" t="s">
        <v>2564</v>
      </c>
      <c r="F78" s="330">
        <v>3962888</v>
      </c>
    </row>
    <row r="79" spans="1:6" x14ac:dyDescent="0.25">
      <c r="A79" s="328" t="s">
        <v>2686</v>
      </c>
      <c r="B79" s="331" t="s">
        <v>2630</v>
      </c>
      <c r="C79" s="329" t="s">
        <v>2678</v>
      </c>
      <c r="D79" s="331" t="str">
        <f>VLOOKUP(C79,Feuil3!A:B,2,0)</f>
        <v>Direction Générale des Douanes</v>
      </c>
      <c r="E79" s="329" t="s">
        <v>2571</v>
      </c>
      <c r="F79" s="330">
        <v>33324155</v>
      </c>
    </row>
    <row r="80" spans="1:6" x14ac:dyDescent="0.25">
      <c r="A80" s="328" t="s">
        <v>2686</v>
      </c>
      <c r="B80" s="331" t="s">
        <v>2630</v>
      </c>
      <c r="C80" s="329" t="s">
        <v>2678</v>
      </c>
      <c r="D80" s="331" t="str">
        <f>VLOOKUP(C80,Feuil3!A:B,2,0)</f>
        <v>Direction Générale des Douanes</v>
      </c>
      <c r="E80" s="329" t="s">
        <v>2573</v>
      </c>
      <c r="F80" s="330">
        <v>11472</v>
      </c>
    </row>
    <row r="81" spans="1:6" x14ac:dyDescent="0.25">
      <c r="A81" s="328" t="s">
        <v>2686</v>
      </c>
      <c r="B81" s="331" t="s">
        <v>2630</v>
      </c>
      <c r="C81" s="329" t="s">
        <v>2678</v>
      </c>
      <c r="D81" s="331" t="str">
        <f>VLOOKUP(C81,Feuil3!A:B,2,0)</f>
        <v>Direction Générale des Douanes</v>
      </c>
      <c r="E81" s="329" t="s">
        <v>2583</v>
      </c>
      <c r="F81" s="330">
        <v>1607662</v>
      </c>
    </row>
    <row r="82" spans="1:6" x14ac:dyDescent="0.25">
      <c r="A82" s="328" t="s">
        <v>2686</v>
      </c>
      <c r="B82" s="331" t="s">
        <v>2630</v>
      </c>
      <c r="C82" s="329" t="s">
        <v>2678</v>
      </c>
      <c r="D82" s="331" t="str">
        <f>VLOOKUP(C82,Feuil3!A:B,2,0)</f>
        <v>Direction Générale des Douanes</v>
      </c>
      <c r="E82" s="329" t="s">
        <v>2546</v>
      </c>
      <c r="F82" s="330">
        <v>3796028</v>
      </c>
    </row>
    <row r="83" spans="1:6" x14ac:dyDescent="0.25">
      <c r="A83" s="328" t="s">
        <v>2686</v>
      </c>
      <c r="B83" s="331" t="s">
        <v>2630</v>
      </c>
      <c r="C83" s="329" t="s">
        <v>2683</v>
      </c>
      <c r="D83" s="331" t="str">
        <f>VLOOKUP(C83,Feuil3!A:B,2,0)</f>
        <v xml:space="preserve">Caisse de Sécurité Sociale </v>
      </c>
      <c r="E83" s="329" t="s">
        <v>2562</v>
      </c>
      <c r="F83" s="330">
        <v>65111887</v>
      </c>
    </row>
    <row r="84" spans="1:6" x14ac:dyDescent="0.25">
      <c r="A84" s="328" t="s">
        <v>2686</v>
      </c>
      <c r="B84" s="331" t="s">
        <v>2630</v>
      </c>
      <c r="C84" s="329" t="s">
        <v>2684</v>
      </c>
      <c r="D84" s="331" t="str">
        <f>VLOOKUP(C84,Feuil3!A:B,2,0)</f>
        <v>Institution de Prévoyance Retraite du Sénégal</v>
      </c>
      <c r="E84" s="329" t="s">
        <v>2563</v>
      </c>
      <c r="F84" s="330">
        <v>488184086</v>
      </c>
    </row>
    <row r="85" spans="1:6" x14ac:dyDescent="0.25">
      <c r="A85" s="328" t="s">
        <v>2686</v>
      </c>
      <c r="B85" s="331" t="s">
        <v>2630</v>
      </c>
      <c r="C85" s="329" t="s">
        <v>1509</v>
      </c>
      <c r="D85" s="331" t="str">
        <f>VLOOKUP(C85,Feuil3!A:B,2,0)</f>
        <v>Autres bénéficiaires</v>
      </c>
      <c r="E85" s="329" t="s">
        <v>2555</v>
      </c>
      <c r="F85" s="330">
        <v>206700</v>
      </c>
    </row>
    <row r="86" spans="1:6" x14ac:dyDescent="0.25">
      <c r="A86" s="328" t="s">
        <v>2686</v>
      </c>
      <c r="B86" s="331" t="s">
        <v>2631</v>
      </c>
      <c r="C86" s="329" t="s">
        <v>2657</v>
      </c>
      <c r="D86" s="331" t="str">
        <f>VLOOKUP(C86,Feuil3!A:B,2,0)</f>
        <v>Direction des Mines et de la Géologie</v>
      </c>
      <c r="E86" s="329" t="s">
        <v>2574</v>
      </c>
      <c r="F86" s="330">
        <v>112200476</v>
      </c>
    </row>
    <row r="87" spans="1:6" x14ac:dyDescent="0.25">
      <c r="A87" s="328" t="s">
        <v>2686</v>
      </c>
      <c r="B87" s="331" t="s">
        <v>2631</v>
      </c>
      <c r="C87" s="329" t="s">
        <v>2657</v>
      </c>
      <c r="D87" s="331" t="str">
        <f>VLOOKUP(C87,Feuil3!A:B,2,0)</f>
        <v>Direction des Mines et de la Géologie</v>
      </c>
      <c r="E87" s="329" t="s">
        <v>2551</v>
      </c>
      <c r="F87" s="330">
        <v>10908805</v>
      </c>
    </row>
    <row r="88" spans="1:6" x14ac:dyDescent="0.25">
      <c r="A88" s="328" t="s">
        <v>2686</v>
      </c>
      <c r="B88" s="331" t="s">
        <v>2631</v>
      </c>
      <c r="C88" s="329" t="s">
        <v>2671</v>
      </c>
      <c r="D88" s="331" t="str">
        <f>VLOOKUP(C88,Feuil3!A:B,2,0)</f>
        <v>Direction Générale des Impôts et des Domaines</v>
      </c>
      <c r="E88" s="329" t="s">
        <v>2589</v>
      </c>
      <c r="F88" s="330">
        <v>52892624</v>
      </c>
    </row>
    <row r="89" spans="1:6" x14ac:dyDescent="0.25">
      <c r="A89" s="328" t="s">
        <v>2686</v>
      </c>
      <c r="B89" s="331" t="s">
        <v>2631</v>
      </c>
      <c r="C89" s="329" t="s">
        <v>2671</v>
      </c>
      <c r="D89" s="331" t="str">
        <f>VLOOKUP(C89,Feuil3!A:B,2,0)</f>
        <v>Direction Générale des Impôts et des Domaines</v>
      </c>
      <c r="E89" s="329" t="s">
        <v>2580</v>
      </c>
      <c r="F89" s="330">
        <v>64415517</v>
      </c>
    </row>
    <row r="90" spans="1:6" x14ac:dyDescent="0.25">
      <c r="A90" s="328" t="s">
        <v>2686</v>
      </c>
      <c r="B90" s="331" t="s">
        <v>2631</v>
      </c>
      <c r="C90" s="329" t="s">
        <v>2671</v>
      </c>
      <c r="D90" s="331" t="str">
        <f>VLOOKUP(C90,Feuil3!A:B,2,0)</f>
        <v>Direction Générale des Impôts et des Domaines</v>
      </c>
      <c r="E90" s="329" t="s">
        <v>2568</v>
      </c>
      <c r="F90" s="330">
        <v>249177900</v>
      </c>
    </row>
    <row r="91" spans="1:6" x14ac:dyDescent="0.25">
      <c r="A91" s="328" t="s">
        <v>2686</v>
      </c>
      <c r="B91" s="331" t="s">
        <v>2631</v>
      </c>
      <c r="C91" s="329" t="s">
        <v>2671</v>
      </c>
      <c r="D91" s="331" t="str">
        <f>VLOOKUP(C91,Feuil3!A:B,2,0)</f>
        <v>Direction Générale des Impôts et des Domaines</v>
      </c>
      <c r="E91" s="329" t="s">
        <v>2578</v>
      </c>
      <c r="F91" s="330">
        <v>4314761</v>
      </c>
    </row>
    <row r="92" spans="1:6" x14ac:dyDescent="0.25">
      <c r="A92" s="328" t="s">
        <v>2686</v>
      </c>
      <c r="B92" s="331" t="s">
        <v>2631</v>
      </c>
      <c r="C92" s="329" t="s">
        <v>2678</v>
      </c>
      <c r="D92" s="331" t="str">
        <f>VLOOKUP(C92,Feuil3!A:B,2,0)</f>
        <v>Direction Générale des Douanes</v>
      </c>
      <c r="E92" s="329" t="s">
        <v>2587</v>
      </c>
      <c r="F92" s="330">
        <v>94148</v>
      </c>
    </row>
    <row r="93" spans="1:6" x14ac:dyDescent="0.25">
      <c r="A93" s="328" t="s">
        <v>2686</v>
      </c>
      <c r="B93" s="331" t="s">
        <v>2631</v>
      </c>
      <c r="C93" s="329" t="s">
        <v>2678</v>
      </c>
      <c r="D93" s="331" t="str">
        <f>VLOOKUP(C93,Feuil3!A:B,2,0)</f>
        <v>Direction Générale des Douanes</v>
      </c>
      <c r="E93" s="329" t="s">
        <v>2572</v>
      </c>
      <c r="F93" s="330">
        <v>3947</v>
      </c>
    </row>
    <row r="94" spans="1:6" x14ac:dyDescent="0.25">
      <c r="A94" s="328" t="s">
        <v>2686</v>
      </c>
      <c r="B94" s="331" t="s">
        <v>2631</v>
      </c>
      <c r="C94" s="329" t="s">
        <v>2678</v>
      </c>
      <c r="D94" s="331" t="str">
        <f>VLOOKUP(C94,Feuil3!A:B,2,0)</f>
        <v>Direction Générale des Douanes</v>
      </c>
      <c r="E94" s="329" t="s">
        <v>2575</v>
      </c>
      <c r="F94" s="330">
        <v>4934</v>
      </c>
    </row>
    <row r="95" spans="1:6" x14ac:dyDescent="0.25">
      <c r="A95" s="328" t="s">
        <v>2686</v>
      </c>
      <c r="B95" s="331" t="s">
        <v>2631</v>
      </c>
      <c r="C95" s="329" t="s">
        <v>2678</v>
      </c>
      <c r="D95" s="331" t="str">
        <f>VLOOKUP(C95,Feuil3!A:B,2,0)</f>
        <v>Direction Générale des Douanes</v>
      </c>
      <c r="E95" s="329" t="s">
        <v>2564</v>
      </c>
      <c r="F95" s="330">
        <v>24672</v>
      </c>
    </row>
    <row r="96" spans="1:6" x14ac:dyDescent="0.25">
      <c r="A96" s="328" t="s">
        <v>2686</v>
      </c>
      <c r="B96" s="331" t="s">
        <v>2631</v>
      </c>
      <c r="C96" s="329" t="s">
        <v>2678</v>
      </c>
      <c r="D96" s="331" t="str">
        <f>VLOOKUP(C96,Feuil3!A:B,2,0)</f>
        <v>Direction Générale des Douanes</v>
      </c>
      <c r="E96" s="329" t="s">
        <v>2571</v>
      </c>
      <c r="F96" s="330">
        <v>2467</v>
      </c>
    </row>
    <row r="97" spans="1:6" x14ac:dyDescent="0.25">
      <c r="A97" s="328" t="s">
        <v>2686</v>
      </c>
      <c r="B97" s="331" t="s">
        <v>2631</v>
      </c>
      <c r="C97" s="329" t="s">
        <v>2679</v>
      </c>
      <c r="D97" s="331" t="str">
        <f>VLOOKUP(C97,Feuil3!A:B,2,0)</f>
        <v>Direction de l'Environnement et des Etablissements Classés</v>
      </c>
      <c r="E97" s="329" t="s">
        <v>2585</v>
      </c>
      <c r="F97" s="330">
        <v>17080475</v>
      </c>
    </row>
    <row r="98" spans="1:6" x14ac:dyDescent="0.25">
      <c r="A98" s="328" t="s">
        <v>2686</v>
      </c>
      <c r="B98" s="331" t="s">
        <v>2631</v>
      </c>
      <c r="C98" s="329" t="s">
        <v>2682</v>
      </c>
      <c r="D98" s="331" t="str">
        <f>VLOOKUP(C98,Feuil3!A:B,2,0)</f>
        <v>Direction des Eaux, Forêts, Chasses et Conservation des Sols</v>
      </c>
      <c r="E98" s="329" t="s">
        <v>2681</v>
      </c>
      <c r="F98" s="330">
        <v>12572000</v>
      </c>
    </row>
    <row r="99" spans="1:6" x14ac:dyDescent="0.25">
      <c r="A99" s="328" t="s">
        <v>2686</v>
      </c>
      <c r="B99" s="331" t="s">
        <v>2631</v>
      </c>
      <c r="C99" s="329" t="s">
        <v>2683</v>
      </c>
      <c r="D99" s="331" t="str">
        <f>VLOOKUP(C99,Feuil3!A:B,2,0)</f>
        <v xml:space="preserve">Caisse de Sécurité Sociale </v>
      </c>
      <c r="E99" s="329" t="s">
        <v>2562</v>
      </c>
      <c r="F99" s="330">
        <v>6747094</v>
      </c>
    </row>
    <row r="100" spans="1:6" x14ac:dyDescent="0.25">
      <c r="A100" s="328" t="s">
        <v>2686</v>
      </c>
      <c r="B100" s="331" t="s">
        <v>2631</v>
      </c>
      <c r="C100" s="329" t="s">
        <v>2684</v>
      </c>
      <c r="D100" s="331" t="str">
        <f>VLOOKUP(C100,Feuil3!A:B,2,0)</f>
        <v>Institution de Prévoyance Retraite du Sénégal</v>
      </c>
      <c r="E100" s="329" t="s">
        <v>2563</v>
      </c>
      <c r="F100" s="330">
        <v>39621017</v>
      </c>
    </row>
    <row r="101" spans="1:6" x14ac:dyDescent="0.25">
      <c r="A101" s="328" t="s">
        <v>2686</v>
      </c>
      <c r="B101" s="331" t="s">
        <v>2631</v>
      </c>
      <c r="C101" s="329" t="s">
        <v>1509</v>
      </c>
      <c r="D101" s="331" t="str">
        <f>VLOOKUP(C101,Feuil3!A:B,2,0)</f>
        <v>Autres bénéficiaires</v>
      </c>
      <c r="E101" s="329" t="s">
        <v>2555</v>
      </c>
      <c r="F101" s="330">
        <v>68900</v>
      </c>
    </row>
    <row r="102" spans="1:6" x14ac:dyDescent="0.25">
      <c r="A102" s="328" t="s">
        <v>2686</v>
      </c>
      <c r="B102" s="331" t="s">
        <v>2632</v>
      </c>
      <c r="C102" s="329" t="s">
        <v>2671</v>
      </c>
      <c r="D102" s="331" t="str">
        <f>VLOOKUP(C102,Feuil3!A:B,2,0)</f>
        <v>Direction Générale des Impôts et des Domaines</v>
      </c>
      <c r="E102" s="329" t="s">
        <v>2589</v>
      </c>
      <c r="F102" s="330">
        <v>733881381</v>
      </c>
    </row>
    <row r="103" spans="1:6" x14ac:dyDescent="0.25">
      <c r="A103" s="328" t="s">
        <v>2686</v>
      </c>
      <c r="B103" s="331" t="s">
        <v>2632</v>
      </c>
      <c r="C103" s="329" t="s">
        <v>2671</v>
      </c>
      <c r="D103" s="331" t="str">
        <f>VLOOKUP(C103,Feuil3!A:B,2,0)</f>
        <v>Direction Générale des Impôts et des Domaines</v>
      </c>
      <c r="E103" s="329" t="s">
        <v>2580</v>
      </c>
      <c r="F103" s="330">
        <v>3038546838</v>
      </c>
    </row>
    <row r="104" spans="1:6" x14ac:dyDescent="0.25">
      <c r="A104" s="328" t="s">
        <v>2686</v>
      </c>
      <c r="B104" s="331" t="s">
        <v>2632</v>
      </c>
      <c r="C104" s="329" t="s">
        <v>2671</v>
      </c>
      <c r="D104" s="331" t="str">
        <f>VLOOKUP(C104,Feuil3!A:B,2,0)</f>
        <v>Direction Générale des Impôts et des Domaines</v>
      </c>
      <c r="E104" s="329" t="s">
        <v>2578</v>
      </c>
      <c r="F104" s="330">
        <v>53101857</v>
      </c>
    </row>
    <row r="105" spans="1:6" x14ac:dyDescent="0.25">
      <c r="A105" s="328" t="s">
        <v>2686</v>
      </c>
      <c r="B105" s="331" t="s">
        <v>2632</v>
      </c>
      <c r="C105" s="329" t="s">
        <v>2683</v>
      </c>
      <c r="D105" s="331" t="str">
        <f>VLOOKUP(C105,Feuil3!A:B,2,0)</f>
        <v xml:space="preserve">Caisse de Sécurité Sociale </v>
      </c>
      <c r="E105" s="329" t="s">
        <v>2562</v>
      </c>
      <c r="F105" s="330">
        <v>206845059</v>
      </c>
    </row>
    <row r="106" spans="1:6" x14ac:dyDescent="0.25">
      <c r="A106" s="328" t="s">
        <v>2686</v>
      </c>
      <c r="B106" s="331" t="s">
        <v>2632</v>
      </c>
      <c r="C106" s="329" t="s">
        <v>2684</v>
      </c>
      <c r="D106" s="331" t="str">
        <f>VLOOKUP(C106,Feuil3!A:B,2,0)</f>
        <v>Institution de Prévoyance Retraite du Sénégal</v>
      </c>
      <c r="E106" s="329" t="s">
        <v>2563</v>
      </c>
      <c r="F106" s="330">
        <v>906618721</v>
      </c>
    </row>
    <row r="107" spans="1:6" x14ac:dyDescent="0.25">
      <c r="A107" s="328" t="s">
        <v>2686</v>
      </c>
      <c r="B107" s="331" t="s">
        <v>2633</v>
      </c>
      <c r="C107" s="329" t="s">
        <v>2657</v>
      </c>
      <c r="D107" s="331" t="str">
        <f>VLOOKUP(C107,Feuil3!A:B,2,0)</f>
        <v>Direction des Mines et de la Géologie</v>
      </c>
      <c r="E107" s="329" t="s">
        <v>2574</v>
      </c>
      <c r="F107" s="330">
        <v>105558825</v>
      </c>
    </row>
    <row r="108" spans="1:6" x14ac:dyDescent="0.25">
      <c r="A108" s="328" t="s">
        <v>2686</v>
      </c>
      <c r="B108" s="331" t="s">
        <v>2633</v>
      </c>
      <c r="C108" s="329" t="s">
        <v>2657</v>
      </c>
      <c r="D108" s="331" t="str">
        <f>VLOOKUP(C108,Feuil3!A:B,2,0)</f>
        <v>Direction des Mines et de la Géologie</v>
      </c>
      <c r="E108" s="329" t="s">
        <v>2576</v>
      </c>
      <c r="F108" s="330">
        <v>19178000</v>
      </c>
    </row>
    <row r="109" spans="1:6" x14ac:dyDescent="0.25">
      <c r="A109" s="328" t="s">
        <v>2686</v>
      </c>
      <c r="B109" s="331" t="s">
        <v>2633</v>
      </c>
      <c r="C109" s="329" t="s">
        <v>2671</v>
      </c>
      <c r="D109" s="331" t="str">
        <f>VLOOKUP(C109,Feuil3!A:B,2,0)</f>
        <v>Direction Générale des Impôts et des Domaines</v>
      </c>
      <c r="E109" s="329" t="s">
        <v>2589</v>
      </c>
      <c r="F109" s="330">
        <v>7658203782</v>
      </c>
    </row>
    <row r="110" spans="1:6" x14ac:dyDescent="0.25">
      <c r="A110" s="328" t="s">
        <v>2686</v>
      </c>
      <c r="B110" s="331" t="s">
        <v>2633</v>
      </c>
      <c r="C110" s="329" t="s">
        <v>2671</v>
      </c>
      <c r="D110" s="331" t="str">
        <f>VLOOKUP(C110,Feuil3!A:B,2,0)</f>
        <v>Direction Générale des Impôts et des Domaines</v>
      </c>
      <c r="E110" s="329" t="s">
        <v>2580</v>
      </c>
      <c r="F110" s="330">
        <v>922993992</v>
      </c>
    </row>
    <row r="111" spans="1:6" x14ac:dyDescent="0.25">
      <c r="A111" s="328" t="s">
        <v>2686</v>
      </c>
      <c r="B111" s="331" t="s">
        <v>2633</v>
      </c>
      <c r="C111" s="329" t="s">
        <v>2671</v>
      </c>
      <c r="D111" s="331" t="str">
        <f>VLOOKUP(C111,Feuil3!A:B,2,0)</f>
        <v>Direction Générale des Impôts et des Domaines</v>
      </c>
      <c r="E111" s="329" t="s">
        <v>2579</v>
      </c>
      <c r="F111" s="330">
        <v>163167135</v>
      </c>
    </row>
    <row r="112" spans="1:6" x14ac:dyDescent="0.25">
      <c r="A112" s="328" t="s">
        <v>2686</v>
      </c>
      <c r="B112" s="331" t="s">
        <v>2633</v>
      </c>
      <c r="C112" s="329" t="s">
        <v>2671</v>
      </c>
      <c r="D112" s="331" t="str">
        <f>VLOOKUP(C112,Feuil3!A:B,2,0)</f>
        <v>Direction Générale des Impôts et des Domaines</v>
      </c>
      <c r="E112" s="329" t="s">
        <v>2578</v>
      </c>
      <c r="F112" s="330">
        <v>2230328</v>
      </c>
    </row>
    <row r="113" spans="1:6" x14ac:dyDescent="0.25">
      <c r="A113" s="328" t="s">
        <v>2686</v>
      </c>
      <c r="B113" s="331" t="s">
        <v>2633</v>
      </c>
      <c r="C113" s="329" t="s">
        <v>2671</v>
      </c>
      <c r="D113" s="331" t="str">
        <f>VLOOKUP(C113,Feuil3!A:B,2,0)</f>
        <v>Direction Générale des Impôts et des Domaines</v>
      </c>
      <c r="E113" s="329" t="s">
        <v>2566</v>
      </c>
      <c r="F113" s="330">
        <v>28066328</v>
      </c>
    </row>
    <row r="114" spans="1:6" x14ac:dyDescent="0.25">
      <c r="A114" s="328" t="s">
        <v>2686</v>
      </c>
      <c r="B114" s="331" t="s">
        <v>2633</v>
      </c>
      <c r="C114" s="329" t="s">
        <v>2671</v>
      </c>
      <c r="D114" s="331" t="str">
        <f>VLOOKUP(C114,Feuil3!A:B,2,0)</f>
        <v>Direction Générale des Impôts et des Domaines</v>
      </c>
      <c r="E114" s="329" t="s">
        <v>2584</v>
      </c>
      <c r="F114" s="330">
        <v>3293962709</v>
      </c>
    </row>
    <row r="115" spans="1:6" x14ac:dyDescent="0.25">
      <c r="A115" s="328" t="s">
        <v>2686</v>
      </c>
      <c r="B115" s="331" t="s">
        <v>2633</v>
      </c>
      <c r="C115" s="329" t="s">
        <v>2678</v>
      </c>
      <c r="D115" s="331" t="str">
        <f>VLOOKUP(C115,Feuil3!A:B,2,0)</f>
        <v>Direction Générale des Douanes</v>
      </c>
      <c r="E115" s="329" t="s">
        <v>2587</v>
      </c>
      <c r="F115" s="330">
        <v>1199385140</v>
      </c>
    </row>
    <row r="116" spans="1:6" x14ac:dyDescent="0.25">
      <c r="A116" s="328" t="s">
        <v>2686</v>
      </c>
      <c r="B116" s="331" t="s">
        <v>2633</v>
      </c>
      <c r="C116" s="329" t="s">
        <v>2678</v>
      </c>
      <c r="D116" s="331" t="str">
        <f>VLOOKUP(C116,Feuil3!A:B,2,0)</f>
        <v>Direction Générale des Douanes</v>
      </c>
      <c r="E116" s="329" t="s">
        <v>2572</v>
      </c>
      <c r="F116" s="330">
        <v>124705611</v>
      </c>
    </row>
    <row r="117" spans="1:6" x14ac:dyDescent="0.25">
      <c r="A117" s="328" t="s">
        <v>2686</v>
      </c>
      <c r="B117" s="331" t="s">
        <v>2633</v>
      </c>
      <c r="C117" s="329" t="s">
        <v>2678</v>
      </c>
      <c r="D117" s="331" t="str">
        <f>VLOOKUP(C117,Feuil3!A:B,2,0)</f>
        <v>Direction Générale des Douanes</v>
      </c>
      <c r="E117" s="329" t="s">
        <v>2575</v>
      </c>
      <c r="F117" s="330">
        <v>155882018</v>
      </c>
    </row>
    <row r="118" spans="1:6" x14ac:dyDescent="0.25">
      <c r="A118" s="328" t="s">
        <v>2686</v>
      </c>
      <c r="B118" s="331" t="s">
        <v>2633</v>
      </c>
      <c r="C118" s="329" t="s">
        <v>2678</v>
      </c>
      <c r="D118" s="331" t="str">
        <f>VLOOKUP(C118,Feuil3!A:B,2,0)</f>
        <v>Direction Générale des Douanes</v>
      </c>
      <c r="E118" s="329" t="s">
        <v>2564</v>
      </c>
      <c r="F118" s="330">
        <v>701865386</v>
      </c>
    </row>
    <row r="119" spans="1:6" x14ac:dyDescent="0.25">
      <c r="A119" s="328" t="s">
        <v>2686</v>
      </c>
      <c r="B119" s="331" t="s">
        <v>2633</v>
      </c>
      <c r="C119" s="329" t="s">
        <v>2678</v>
      </c>
      <c r="D119" s="331" t="str">
        <f>VLOOKUP(C119,Feuil3!A:B,2,0)</f>
        <v>Direction Générale des Douanes</v>
      </c>
      <c r="E119" s="329" t="s">
        <v>2571</v>
      </c>
      <c r="F119" s="330">
        <v>76516900</v>
      </c>
    </row>
    <row r="120" spans="1:6" x14ac:dyDescent="0.25">
      <c r="A120" s="328" t="s">
        <v>2686</v>
      </c>
      <c r="B120" s="331" t="s">
        <v>2633</v>
      </c>
      <c r="C120" s="329" t="s">
        <v>2678</v>
      </c>
      <c r="D120" s="331" t="str">
        <f>VLOOKUP(C120,Feuil3!A:B,2,0)</f>
        <v>Direction Générale des Douanes</v>
      </c>
      <c r="E120" s="329" t="s">
        <v>2573</v>
      </c>
      <c r="F120" s="330">
        <v>33469820</v>
      </c>
    </row>
    <row r="121" spans="1:6" x14ac:dyDescent="0.25">
      <c r="A121" s="328" t="s">
        <v>2686</v>
      </c>
      <c r="B121" s="331" t="s">
        <v>2633</v>
      </c>
      <c r="C121" s="329" t="s">
        <v>2678</v>
      </c>
      <c r="D121" s="331" t="str">
        <f>VLOOKUP(C121,Feuil3!A:B,2,0)</f>
        <v>Direction Générale des Douanes</v>
      </c>
      <c r="E121" s="329" t="s">
        <v>2583</v>
      </c>
      <c r="F121" s="330">
        <v>135300</v>
      </c>
    </row>
    <row r="122" spans="1:6" x14ac:dyDescent="0.25">
      <c r="A122" s="328" t="s">
        <v>2686</v>
      </c>
      <c r="B122" s="331" t="s">
        <v>2633</v>
      </c>
      <c r="C122" s="329" t="s">
        <v>2679</v>
      </c>
      <c r="D122" s="331" t="str">
        <f>VLOOKUP(C122,Feuil3!A:B,2,0)</f>
        <v>Direction de l'Environnement et des Etablissements Classés</v>
      </c>
      <c r="E122" s="329" t="s">
        <v>2585</v>
      </c>
      <c r="F122" s="330">
        <v>10530000</v>
      </c>
    </row>
    <row r="123" spans="1:6" x14ac:dyDescent="0.25">
      <c r="A123" s="328" t="s">
        <v>2686</v>
      </c>
      <c r="B123" s="331" t="s">
        <v>2633</v>
      </c>
      <c r="C123" s="329" t="s">
        <v>2683</v>
      </c>
      <c r="D123" s="331" t="str">
        <f>VLOOKUP(C123,Feuil3!A:B,2,0)</f>
        <v xml:space="preserve">Caisse de Sécurité Sociale </v>
      </c>
      <c r="E123" s="329" t="s">
        <v>2562</v>
      </c>
      <c r="F123" s="330">
        <v>22453200</v>
      </c>
    </row>
    <row r="124" spans="1:6" x14ac:dyDescent="0.25">
      <c r="A124" s="328" t="s">
        <v>2686</v>
      </c>
      <c r="B124" s="331" t="s">
        <v>2633</v>
      </c>
      <c r="C124" s="329" t="s">
        <v>2684</v>
      </c>
      <c r="D124" s="331" t="str">
        <f>VLOOKUP(C124,Feuil3!A:B,2,0)</f>
        <v>Institution de Prévoyance Retraite du Sénégal</v>
      </c>
      <c r="E124" s="329" t="s">
        <v>2563</v>
      </c>
      <c r="F124" s="330">
        <v>175896753</v>
      </c>
    </row>
    <row r="125" spans="1:6" x14ac:dyDescent="0.25">
      <c r="A125" s="328" t="s">
        <v>2686</v>
      </c>
      <c r="B125" s="331" t="s">
        <v>2633</v>
      </c>
      <c r="C125" s="329" t="s">
        <v>1509</v>
      </c>
      <c r="D125" s="331" t="str">
        <f>VLOOKUP(C125,Feuil3!A:B,2,0)</f>
        <v>Autres bénéficiaires</v>
      </c>
      <c r="E125" s="329" t="s">
        <v>2555</v>
      </c>
      <c r="F125" s="330">
        <v>643167</v>
      </c>
    </row>
    <row r="126" spans="1:6" x14ac:dyDescent="0.25">
      <c r="A126" s="328" t="s">
        <v>2686</v>
      </c>
      <c r="B126" s="331" t="s">
        <v>2634</v>
      </c>
      <c r="C126" s="329" t="s">
        <v>2657</v>
      </c>
      <c r="D126" s="331" t="str">
        <f>VLOOKUP(C126,Feuil3!A:B,2,0)</f>
        <v>Direction des Mines et de la Géologie</v>
      </c>
      <c r="E126" s="329" t="s">
        <v>2574</v>
      </c>
      <c r="F126" s="330">
        <v>7491544126</v>
      </c>
    </row>
    <row r="127" spans="1:6" x14ac:dyDescent="0.25">
      <c r="A127" s="328" t="s">
        <v>2686</v>
      </c>
      <c r="B127" s="331" t="s">
        <v>2634</v>
      </c>
      <c r="C127" s="329" t="s">
        <v>2657</v>
      </c>
      <c r="D127" s="331" t="str">
        <f>VLOOKUP(C127,Feuil3!A:B,2,0)</f>
        <v>Direction des Mines et de la Géologie</v>
      </c>
      <c r="E127" s="329" t="s">
        <v>2551</v>
      </c>
      <c r="F127" s="330">
        <v>113941440</v>
      </c>
    </row>
    <row r="128" spans="1:6" x14ac:dyDescent="0.25">
      <c r="A128" s="328" t="s">
        <v>2686</v>
      </c>
      <c r="B128" s="331" t="s">
        <v>2634</v>
      </c>
      <c r="C128" s="329" t="s">
        <v>2671</v>
      </c>
      <c r="D128" s="331" t="str">
        <f>VLOOKUP(C128,Feuil3!A:B,2,0)</f>
        <v>Direction Générale des Impôts et des Domaines</v>
      </c>
      <c r="E128" s="329" t="s">
        <v>2580</v>
      </c>
      <c r="F128" s="330">
        <v>3891381765</v>
      </c>
    </row>
    <row r="129" spans="1:6" x14ac:dyDescent="0.25">
      <c r="A129" s="328" t="s">
        <v>2686</v>
      </c>
      <c r="B129" s="331" t="s">
        <v>2634</v>
      </c>
      <c r="C129" s="329" t="s">
        <v>2671</v>
      </c>
      <c r="D129" s="331" t="str">
        <f>VLOOKUP(C129,Feuil3!A:B,2,0)</f>
        <v>Direction Générale des Impôts et des Domaines</v>
      </c>
      <c r="E129" s="329" t="s">
        <v>2579</v>
      </c>
      <c r="F129" s="330">
        <v>682759738</v>
      </c>
    </row>
    <row r="130" spans="1:6" x14ac:dyDescent="0.25">
      <c r="A130" s="328" t="s">
        <v>2686</v>
      </c>
      <c r="B130" s="331" t="s">
        <v>2634</v>
      </c>
      <c r="C130" s="329" t="s">
        <v>2671</v>
      </c>
      <c r="D130" s="331" t="str">
        <f>VLOOKUP(C130,Feuil3!A:B,2,0)</f>
        <v>Direction Générale des Impôts et des Domaines</v>
      </c>
      <c r="E130" s="329" t="s">
        <v>2578</v>
      </c>
      <c r="F130" s="330">
        <v>5797753</v>
      </c>
    </row>
    <row r="131" spans="1:6" x14ac:dyDescent="0.25">
      <c r="A131" s="328" t="s">
        <v>2686</v>
      </c>
      <c r="B131" s="331" t="s">
        <v>2634</v>
      </c>
      <c r="C131" s="329" t="s">
        <v>2671</v>
      </c>
      <c r="D131" s="331" t="str">
        <f>VLOOKUP(C131,Feuil3!A:B,2,0)</f>
        <v>Direction Générale des Impôts et des Domaines</v>
      </c>
      <c r="E131" s="329" t="s">
        <v>2566</v>
      </c>
      <c r="F131" s="330">
        <v>39774221</v>
      </c>
    </row>
    <row r="132" spans="1:6" x14ac:dyDescent="0.25">
      <c r="A132" s="328" t="s">
        <v>2686</v>
      </c>
      <c r="B132" s="331" t="s">
        <v>2634</v>
      </c>
      <c r="C132" s="329" t="s">
        <v>2678</v>
      </c>
      <c r="D132" s="331" t="str">
        <f>VLOOKUP(C132,Feuil3!A:B,2,0)</f>
        <v>Direction Générale des Douanes</v>
      </c>
      <c r="E132" s="329" t="s">
        <v>2587</v>
      </c>
      <c r="F132" s="330">
        <v>5811395</v>
      </c>
    </row>
    <row r="133" spans="1:6" x14ac:dyDescent="0.25">
      <c r="A133" s="328" t="s">
        <v>2686</v>
      </c>
      <c r="B133" s="331" t="s">
        <v>2634</v>
      </c>
      <c r="C133" s="329" t="s">
        <v>2678</v>
      </c>
      <c r="D133" s="331" t="str">
        <f>VLOOKUP(C133,Feuil3!A:B,2,0)</f>
        <v>Direction Générale des Douanes</v>
      </c>
      <c r="E133" s="329" t="s">
        <v>2572</v>
      </c>
      <c r="F133" s="330">
        <v>90404467</v>
      </c>
    </row>
    <row r="134" spans="1:6" x14ac:dyDescent="0.25">
      <c r="A134" s="328" t="s">
        <v>2686</v>
      </c>
      <c r="B134" s="331" t="s">
        <v>2634</v>
      </c>
      <c r="C134" s="329" t="s">
        <v>2678</v>
      </c>
      <c r="D134" s="331" t="str">
        <f>VLOOKUP(C134,Feuil3!A:B,2,0)</f>
        <v>Direction Générale des Douanes</v>
      </c>
      <c r="E134" s="329" t="s">
        <v>2575</v>
      </c>
      <c r="F134" s="330">
        <v>112863713</v>
      </c>
    </row>
    <row r="135" spans="1:6" x14ac:dyDescent="0.25">
      <c r="A135" s="328" t="s">
        <v>2686</v>
      </c>
      <c r="B135" s="331" t="s">
        <v>2634</v>
      </c>
      <c r="C135" s="329" t="s">
        <v>2678</v>
      </c>
      <c r="D135" s="331" t="str">
        <f>VLOOKUP(C135,Feuil3!A:B,2,0)</f>
        <v>Direction Générale des Douanes</v>
      </c>
      <c r="E135" s="329" t="s">
        <v>2564</v>
      </c>
      <c r="F135" s="330">
        <v>3788630</v>
      </c>
    </row>
    <row r="136" spans="1:6" x14ac:dyDescent="0.25">
      <c r="A136" s="328" t="s">
        <v>2686</v>
      </c>
      <c r="B136" s="331" t="s">
        <v>2634</v>
      </c>
      <c r="C136" s="329" t="s">
        <v>2678</v>
      </c>
      <c r="D136" s="331" t="str">
        <f>VLOOKUP(C136,Feuil3!A:B,2,0)</f>
        <v>Direction Générale des Douanes</v>
      </c>
      <c r="E136" s="329" t="s">
        <v>2571</v>
      </c>
      <c r="F136" s="330">
        <v>56408654</v>
      </c>
    </row>
    <row r="137" spans="1:6" x14ac:dyDescent="0.25">
      <c r="A137" s="328" t="s">
        <v>2686</v>
      </c>
      <c r="B137" s="331" t="s">
        <v>2634</v>
      </c>
      <c r="C137" s="329" t="s">
        <v>2678</v>
      </c>
      <c r="D137" s="331" t="str">
        <f>VLOOKUP(C137,Feuil3!A:B,2,0)</f>
        <v>Direction Générale des Douanes</v>
      </c>
      <c r="E137" s="329" t="s">
        <v>2573</v>
      </c>
      <c r="F137" s="330">
        <v>573846</v>
      </c>
    </row>
    <row r="138" spans="1:6" x14ac:dyDescent="0.25">
      <c r="A138" s="328" t="s">
        <v>2686</v>
      </c>
      <c r="B138" s="331" t="s">
        <v>2634</v>
      </c>
      <c r="C138" s="329" t="s">
        <v>2683</v>
      </c>
      <c r="D138" s="331" t="str">
        <f>VLOOKUP(C138,Feuil3!A:B,2,0)</f>
        <v xml:space="preserve">Caisse de Sécurité Sociale </v>
      </c>
      <c r="E138" s="329" t="s">
        <v>2562</v>
      </c>
      <c r="F138" s="330">
        <v>22099694</v>
      </c>
    </row>
    <row r="139" spans="1:6" x14ac:dyDescent="0.25">
      <c r="A139" s="328" t="s">
        <v>2686</v>
      </c>
      <c r="B139" s="331" t="s">
        <v>2634</v>
      </c>
      <c r="C139" s="329" t="s">
        <v>2684</v>
      </c>
      <c r="D139" s="331" t="str">
        <f>VLOOKUP(C139,Feuil3!A:B,2,0)</f>
        <v>Institution de Prévoyance Retraite du Sénégal</v>
      </c>
      <c r="E139" s="329" t="s">
        <v>2563</v>
      </c>
      <c r="F139" s="330">
        <v>171008028</v>
      </c>
    </row>
    <row r="140" spans="1:6" x14ac:dyDescent="0.25">
      <c r="A140" s="328" t="s">
        <v>2686</v>
      </c>
      <c r="B140" s="331" t="s">
        <v>2634</v>
      </c>
      <c r="C140" s="329" t="s">
        <v>1509</v>
      </c>
      <c r="D140" s="331" t="str">
        <f>VLOOKUP(C140,Feuil3!A:B,2,0)</f>
        <v>Autres bénéficiaires</v>
      </c>
      <c r="E140" s="329" t="s">
        <v>2555</v>
      </c>
      <c r="F140" s="330">
        <v>96210</v>
      </c>
    </row>
    <row r="141" spans="1:6" x14ac:dyDescent="0.25">
      <c r="A141" s="328" t="s">
        <v>2686</v>
      </c>
      <c r="B141" s="331" t="s">
        <v>2635</v>
      </c>
      <c r="C141" s="329" t="s">
        <v>2657</v>
      </c>
      <c r="D141" s="331" t="str">
        <f>VLOOKUP(C141,Feuil3!A:B,2,0)</f>
        <v>Direction des Mines et de la Géologie</v>
      </c>
      <c r="E141" s="329" t="s">
        <v>2574</v>
      </c>
      <c r="F141" s="330">
        <v>243670746</v>
      </c>
    </row>
    <row r="142" spans="1:6" x14ac:dyDescent="0.25">
      <c r="A142" s="328" t="s">
        <v>2686</v>
      </c>
      <c r="B142" s="331" t="s">
        <v>2635</v>
      </c>
      <c r="C142" s="329" t="s">
        <v>2671</v>
      </c>
      <c r="D142" s="331" t="str">
        <f>VLOOKUP(C142,Feuil3!A:B,2,0)</f>
        <v>Direction Générale des Impôts et des Domaines</v>
      </c>
      <c r="E142" s="329" t="s">
        <v>2580</v>
      </c>
      <c r="F142" s="330">
        <v>337000911</v>
      </c>
    </row>
    <row r="143" spans="1:6" x14ac:dyDescent="0.25">
      <c r="A143" s="328" t="s">
        <v>2686</v>
      </c>
      <c r="B143" s="331" t="s">
        <v>2635</v>
      </c>
      <c r="C143" s="329" t="s">
        <v>2671</v>
      </c>
      <c r="D143" s="331" t="str">
        <f>VLOOKUP(C143,Feuil3!A:B,2,0)</f>
        <v>Direction Générale des Impôts et des Domaines</v>
      </c>
      <c r="E143" s="329" t="s">
        <v>2579</v>
      </c>
      <c r="F143" s="330">
        <v>126048707</v>
      </c>
    </row>
    <row r="144" spans="1:6" x14ac:dyDescent="0.25">
      <c r="A144" s="328" t="s">
        <v>2686</v>
      </c>
      <c r="B144" s="331" t="s">
        <v>2635</v>
      </c>
      <c r="C144" s="329" t="s">
        <v>2671</v>
      </c>
      <c r="D144" s="331" t="str">
        <f>VLOOKUP(C144,Feuil3!A:B,2,0)</f>
        <v>Direction Générale des Impôts et des Domaines</v>
      </c>
      <c r="E144" s="329" t="s">
        <v>2578</v>
      </c>
      <c r="F144" s="330">
        <v>3278173</v>
      </c>
    </row>
    <row r="145" spans="1:6" x14ac:dyDescent="0.25">
      <c r="A145" s="328" t="s">
        <v>2686</v>
      </c>
      <c r="B145" s="331" t="s">
        <v>2635</v>
      </c>
      <c r="C145" s="329" t="s">
        <v>2671</v>
      </c>
      <c r="D145" s="331" t="str">
        <f>VLOOKUP(C145,Feuil3!A:B,2,0)</f>
        <v>Direction Générale des Impôts et des Domaines</v>
      </c>
      <c r="E145" s="329" t="s">
        <v>2566</v>
      </c>
      <c r="F145" s="330">
        <v>38358583</v>
      </c>
    </row>
    <row r="146" spans="1:6" x14ac:dyDescent="0.25">
      <c r="A146" s="328" t="s">
        <v>2686</v>
      </c>
      <c r="B146" s="331" t="s">
        <v>2635</v>
      </c>
      <c r="C146" s="329" t="s">
        <v>2678</v>
      </c>
      <c r="D146" s="331" t="str">
        <f>VLOOKUP(C146,Feuil3!A:B,2,0)</f>
        <v>Direction Générale des Douanes</v>
      </c>
      <c r="E146" s="329" t="s">
        <v>2587</v>
      </c>
      <c r="F146" s="330">
        <v>1111473</v>
      </c>
    </row>
    <row r="147" spans="1:6" x14ac:dyDescent="0.25">
      <c r="A147" s="328" t="s">
        <v>2686</v>
      </c>
      <c r="B147" s="331" t="s">
        <v>2635</v>
      </c>
      <c r="C147" s="329" t="s">
        <v>2678</v>
      </c>
      <c r="D147" s="331" t="str">
        <f>VLOOKUP(C147,Feuil3!A:B,2,0)</f>
        <v>Direction Générale des Douanes</v>
      </c>
      <c r="E147" s="329" t="s">
        <v>2572</v>
      </c>
      <c r="F147" s="330">
        <v>40714818</v>
      </c>
    </row>
    <row r="148" spans="1:6" x14ac:dyDescent="0.25">
      <c r="A148" s="328" t="s">
        <v>2686</v>
      </c>
      <c r="B148" s="331" t="s">
        <v>2635</v>
      </c>
      <c r="C148" s="329" t="s">
        <v>2678</v>
      </c>
      <c r="D148" s="331" t="str">
        <f>VLOOKUP(C148,Feuil3!A:B,2,0)</f>
        <v>Direction Générale des Douanes</v>
      </c>
      <c r="E148" s="329" t="s">
        <v>2575</v>
      </c>
      <c r="F148" s="330">
        <v>50893525</v>
      </c>
    </row>
    <row r="149" spans="1:6" x14ac:dyDescent="0.25">
      <c r="A149" s="328" t="s">
        <v>2686</v>
      </c>
      <c r="B149" s="331" t="s">
        <v>2635</v>
      </c>
      <c r="C149" s="329" t="s">
        <v>2678</v>
      </c>
      <c r="D149" s="331" t="str">
        <f>VLOOKUP(C149,Feuil3!A:B,2,0)</f>
        <v>Direction Générale des Douanes</v>
      </c>
      <c r="E149" s="329" t="s">
        <v>2564</v>
      </c>
      <c r="F149" s="330">
        <v>561162</v>
      </c>
    </row>
    <row r="150" spans="1:6" x14ac:dyDescent="0.25">
      <c r="A150" s="328" t="s">
        <v>2686</v>
      </c>
      <c r="B150" s="331" t="s">
        <v>2635</v>
      </c>
      <c r="C150" s="329" t="s">
        <v>2678</v>
      </c>
      <c r="D150" s="331" t="str">
        <f>VLOOKUP(C150,Feuil3!A:B,2,0)</f>
        <v>Direction Générale des Douanes</v>
      </c>
      <c r="E150" s="329" t="s">
        <v>2571</v>
      </c>
      <c r="F150" s="330">
        <v>25446760</v>
      </c>
    </row>
    <row r="151" spans="1:6" x14ac:dyDescent="0.25">
      <c r="A151" s="328" t="s">
        <v>2686</v>
      </c>
      <c r="B151" s="331" t="s">
        <v>2635</v>
      </c>
      <c r="C151" s="329" t="s">
        <v>2678</v>
      </c>
      <c r="D151" s="331" t="str">
        <f>VLOOKUP(C151,Feuil3!A:B,2,0)</f>
        <v>Direction Générale des Douanes</v>
      </c>
      <c r="E151" s="329" t="s">
        <v>2573</v>
      </c>
      <c r="F151" s="330">
        <v>55191</v>
      </c>
    </row>
    <row r="152" spans="1:6" x14ac:dyDescent="0.25">
      <c r="A152" s="328" t="s">
        <v>2686</v>
      </c>
      <c r="B152" s="331" t="s">
        <v>2635</v>
      </c>
      <c r="C152" s="329" t="s">
        <v>2679</v>
      </c>
      <c r="D152" s="331" t="str">
        <f>VLOOKUP(C152,Feuil3!A:B,2,0)</f>
        <v>Direction de l'Environnement et des Etablissements Classés</v>
      </c>
      <c r="E152" s="329" t="s">
        <v>2585</v>
      </c>
      <c r="F152" s="330">
        <v>4128000</v>
      </c>
    </row>
    <row r="153" spans="1:6" x14ac:dyDescent="0.25">
      <c r="A153" s="328" t="s">
        <v>2686</v>
      </c>
      <c r="B153" s="331" t="s">
        <v>2635</v>
      </c>
      <c r="C153" s="329" t="s">
        <v>2683</v>
      </c>
      <c r="D153" s="331" t="str">
        <f>VLOOKUP(C153,Feuil3!A:B,2,0)</f>
        <v xml:space="preserve">Caisse de Sécurité Sociale </v>
      </c>
      <c r="E153" s="329" t="s">
        <v>2562</v>
      </c>
      <c r="F153" s="330">
        <v>21559042</v>
      </c>
    </row>
    <row r="154" spans="1:6" x14ac:dyDescent="0.25">
      <c r="A154" s="328" t="s">
        <v>2686</v>
      </c>
      <c r="B154" s="331" t="s">
        <v>2635</v>
      </c>
      <c r="C154" s="329" t="s">
        <v>2684</v>
      </c>
      <c r="D154" s="331" t="str">
        <f>VLOOKUP(C154,Feuil3!A:B,2,0)</f>
        <v>Institution de Prévoyance Retraite du Sénégal</v>
      </c>
      <c r="E154" s="329" t="s">
        <v>2563</v>
      </c>
      <c r="F154" s="330">
        <v>80023839</v>
      </c>
    </row>
    <row r="155" spans="1:6" x14ac:dyDescent="0.25">
      <c r="A155" s="328" t="s">
        <v>2686</v>
      </c>
      <c r="B155" s="331" t="s">
        <v>2636</v>
      </c>
      <c r="C155" s="329" t="s">
        <v>2657</v>
      </c>
      <c r="D155" s="331" t="str">
        <f>VLOOKUP(C155,Feuil3!A:B,2,0)</f>
        <v>Direction des Mines et de la Géologie</v>
      </c>
      <c r="E155" s="329" t="s">
        <v>2551</v>
      </c>
      <c r="F155" s="330">
        <v>21536648</v>
      </c>
    </row>
    <row r="156" spans="1:6" x14ac:dyDescent="0.25">
      <c r="A156" s="328" t="s">
        <v>2686</v>
      </c>
      <c r="B156" s="331" t="s">
        <v>2636</v>
      </c>
      <c r="C156" s="329" t="s">
        <v>2671</v>
      </c>
      <c r="D156" s="331" t="str">
        <f>VLOOKUP(C156,Feuil3!A:B,2,0)</f>
        <v>Direction Générale des Impôts et des Domaines</v>
      </c>
      <c r="E156" s="329" t="s">
        <v>2580</v>
      </c>
      <c r="F156" s="330">
        <v>290037636</v>
      </c>
    </row>
    <row r="157" spans="1:6" x14ac:dyDescent="0.25">
      <c r="A157" s="328" t="s">
        <v>2686</v>
      </c>
      <c r="B157" s="331" t="s">
        <v>2636</v>
      </c>
      <c r="C157" s="329" t="s">
        <v>2671</v>
      </c>
      <c r="D157" s="331" t="str">
        <f>VLOOKUP(C157,Feuil3!A:B,2,0)</f>
        <v>Direction Générale des Impôts et des Domaines</v>
      </c>
      <c r="E157" s="329" t="s">
        <v>2578</v>
      </c>
      <c r="F157" s="330">
        <v>3792687</v>
      </c>
    </row>
    <row r="158" spans="1:6" x14ac:dyDescent="0.25">
      <c r="A158" s="328" t="s">
        <v>2686</v>
      </c>
      <c r="B158" s="331" t="s">
        <v>2636</v>
      </c>
      <c r="C158" s="329" t="s">
        <v>2671</v>
      </c>
      <c r="D158" s="331" t="str">
        <f>VLOOKUP(C158,Feuil3!A:B,2,0)</f>
        <v>Direction Générale des Impôts et des Domaines</v>
      </c>
      <c r="E158" s="329" t="s">
        <v>2566</v>
      </c>
      <c r="F158" s="330">
        <v>1723057</v>
      </c>
    </row>
    <row r="159" spans="1:6" x14ac:dyDescent="0.25">
      <c r="A159" s="328" t="s">
        <v>2686</v>
      </c>
      <c r="B159" s="331" t="s">
        <v>2636</v>
      </c>
      <c r="C159" s="329" t="s">
        <v>2678</v>
      </c>
      <c r="D159" s="331" t="str">
        <f>VLOOKUP(C159,Feuil3!A:B,2,0)</f>
        <v>Direction Générale des Douanes</v>
      </c>
      <c r="E159" s="329" t="s">
        <v>2587</v>
      </c>
      <c r="F159" s="330">
        <v>464980</v>
      </c>
    </row>
    <row r="160" spans="1:6" x14ac:dyDescent="0.25">
      <c r="A160" s="328" t="s">
        <v>2686</v>
      </c>
      <c r="B160" s="331" t="s">
        <v>2636</v>
      </c>
      <c r="C160" s="329" t="s">
        <v>2678</v>
      </c>
      <c r="D160" s="331" t="str">
        <f>VLOOKUP(C160,Feuil3!A:B,2,0)</f>
        <v>Direction Générale des Douanes</v>
      </c>
      <c r="E160" s="329" t="s">
        <v>2572</v>
      </c>
      <c r="F160" s="330">
        <v>161077</v>
      </c>
    </row>
    <row r="161" spans="1:6" x14ac:dyDescent="0.25">
      <c r="A161" s="328" t="s">
        <v>2686</v>
      </c>
      <c r="B161" s="331" t="s">
        <v>2636</v>
      </c>
      <c r="C161" s="329" t="s">
        <v>2678</v>
      </c>
      <c r="D161" s="331" t="str">
        <f>VLOOKUP(C161,Feuil3!A:B,2,0)</f>
        <v>Direction Générale des Douanes</v>
      </c>
      <c r="E161" s="329" t="s">
        <v>2575</v>
      </c>
      <c r="F161" s="330">
        <v>201347</v>
      </c>
    </row>
    <row r="162" spans="1:6" x14ac:dyDescent="0.25">
      <c r="A162" s="328" t="s">
        <v>2686</v>
      </c>
      <c r="B162" s="331" t="s">
        <v>2636</v>
      </c>
      <c r="C162" s="329" t="s">
        <v>2678</v>
      </c>
      <c r="D162" s="331" t="str">
        <f>VLOOKUP(C162,Feuil3!A:B,2,0)</f>
        <v>Direction Générale des Douanes</v>
      </c>
      <c r="E162" s="329" t="s">
        <v>2564</v>
      </c>
      <c r="F162" s="330">
        <v>267304</v>
      </c>
    </row>
    <row r="163" spans="1:6" x14ac:dyDescent="0.25">
      <c r="A163" s="328" t="s">
        <v>2686</v>
      </c>
      <c r="B163" s="331" t="s">
        <v>2636</v>
      </c>
      <c r="C163" s="329" t="s">
        <v>2678</v>
      </c>
      <c r="D163" s="331" t="str">
        <f>VLOOKUP(C163,Feuil3!A:B,2,0)</f>
        <v>Direction Générale des Douanes</v>
      </c>
      <c r="E163" s="329" t="s">
        <v>2571</v>
      </c>
      <c r="F163" s="330">
        <v>100674</v>
      </c>
    </row>
    <row r="164" spans="1:6" x14ac:dyDescent="0.25">
      <c r="A164" s="328" t="s">
        <v>2686</v>
      </c>
      <c r="B164" s="331" t="s">
        <v>2636</v>
      </c>
      <c r="C164" s="329" t="s">
        <v>2682</v>
      </c>
      <c r="D164" s="331" t="str">
        <f>VLOOKUP(C164,Feuil3!A:B,2,0)</f>
        <v>Direction des Eaux, Forêts, Chasses et Conservation des Sols</v>
      </c>
      <c r="E164" s="329" t="s">
        <v>2582</v>
      </c>
      <c r="F164" s="330">
        <v>22743000</v>
      </c>
    </row>
    <row r="165" spans="1:6" x14ac:dyDescent="0.25">
      <c r="A165" s="328" t="s">
        <v>2686</v>
      </c>
      <c r="B165" s="331" t="s">
        <v>2636</v>
      </c>
      <c r="C165" s="329" t="s">
        <v>2682</v>
      </c>
      <c r="D165" s="331" t="str">
        <f>VLOOKUP(C165,Feuil3!A:B,2,0)</f>
        <v>Direction des Eaux, Forêts, Chasses et Conservation des Sols</v>
      </c>
      <c r="E165" s="329" t="s">
        <v>2681</v>
      </c>
      <c r="F165" s="330">
        <v>2665000</v>
      </c>
    </row>
    <row r="166" spans="1:6" x14ac:dyDescent="0.25">
      <c r="A166" s="328" t="s">
        <v>2686</v>
      </c>
      <c r="B166" s="331" t="s">
        <v>2636</v>
      </c>
      <c r="C166" s="329" t="s">
        <v>2683</v>
      </c>
      <c r="D166" s="331" t="str">
        <f>VLOOKUP(C166,Feuil3!A:B,2,0)</f>
        <v xml:space="preserve">Caisse de Sécurité Sociale </v>
      </c>
      <c r="E166" s="329" t="s">
        <v>2562</v>
      </c>
      <c r="F166" s="330">
        <v>9941784</v>
      </c>
    </row>
    <row r="167" spans="1:6" x14ac:dyDescent="0.25">
      <c r="A167" s="328" t="s">
        <v>2686</v>
      </c>
      <c r="B167" s="331" t="s">
        <v>2636</v>
      </c>
      <c r="C167" s="329" t="s">
        <v>2684</v>
      </c>
      <c r="D167" s="331" t="str">
        <f>VLOOKUP(C167,Feuil3!A:B,2,0)</f>
        <v>Institution de Prévoyance Retraite du Sénégal</v>
      </c>
      <c r="E167" s="329" t="s">
        <v>2563</v>
      </c>
      <c r="F167" s="330">
        <v>41283419</v>
      </c>
    </row>
    <row r="168" spans="1:6" x14ac:dyDescent="0.25">
      <c r="A168" s="328" t="s">
        <v>2686</v>
      </c>
      <c r="B168" s="331" t="s">
        <v>2637</v>
      </c>
      <c r="C168" s="329" t="s">
        <v>2657</v>
      </c>
      <c r="D168" s="331" t="str">
        <f>VLOOKUP(C168,Feuil3!A:B,2,0)</f>
        <v>Direction des Mines et de la Géologie</v>
      </c>
      <c r="E168" s="329" t="s">
        <v>2551</v>
      </c>
      <c r="F168" s="330">
        <v>56065919</v>
      </c>
    </row>
    <row r="169" spans="1:6" x14ac:dyDescent="0.25">
      <c r="A169" s="328" t="s">
        <v>2686</v>
      </c>
      <c r="B169" s="331" t="s">
        <v>2637</v>
      </c>
      <c r="C169" s="329" t="s">
        <v>2657</v>
      </c>
      <c r="D169" s="331" t="str">
        <f>VLOOKUP(C169,Feuil3!A:B,2,0)</f>
        <v>Direction des Mines et de la Géologie</v>
      </c>
      <c r="E169" s="329" t="s">
        <v>2576</v>
      </c>
      <c r="F169" s="330">
        <v>3145000</v>
      </c>
    </row>
    <row r="170" spans="1:6" x14ac:dyDescent="0.25">
      <c r="A170" s="328" t="s">
        <v>2686</v>
      </c>
      <c r="B170" s="331" t="s">
        <v>2637</v>
      </c>
      <c r="C170" s="329" t="s">
        <v>2671</v>
      </c>
      <c r="D170" s="331" t="str">
        <f>VLOOKUP(C170,Feuil3!A:B,2,0)</f>
        <v>Direction Générale des Impôts et des Domaines</v>
      </c>
      <c r="E170" s="329" t="s">
        <v>2589</v>
      </c>
      <c r="F170" s="330">
        <v>580463</v>
      </c>
    </row>
    <row r="171" spans="1:6" x14ac:dyDescent="0.25">
      <c r="A171" s="328" t="s">
        <v>2686</v>
      </c>
      <c r="B171" s="331" t="s">
        <v>2637</v>
      </c>
      <c r="C171" s="329" t="s">
        <v>2671</v>
      </c>
      <c r="D171" s="331" t="str">
        <f>VLOOKUP(C171,Feuil3!A:B,2,0)</f>
        <v>Direction Générale des Impôts et des Domaines</v>
      </c>
      <c r="E171" s="329" t="s">
        <v>2580</v>
      </c>
      <c r="F171" s="330">
        <v>84283253</v>
      </c>
    </row>
    <row r="172" spans="1:6" x14ac:dyDescent="0.25">
      <c r="A172" s="328" t="s">
        <v>2686</v>
      </c>
      <c r="B172" s="331" t="s">
        <v>2637</v>
      </c>
      <c r="C172" s="329" t="s">
        <v>2671</v>
      </c>
      <c r="D172" s="331" t="str">
        <f>VLOOKUP(C172,Feuil3!A:B,2,0)</f>
        <v>Direction Générale des Impôts et des Domaines</v>
      </c>
      <c r="E172" s="329" t="s">
        <v>2577</v>
      </c>
      <c r="F172" s="330">
        <v>1008892271</v>
      </c>
    </row>
    <row r="173" spans="1:6" x14ac:dyDescent="0.25">
      <c r="A173" s="328" t="s">
        <v>2686</v>
      </c>
      <c r="B173" s="331" t="s">
        <v>2637</v>
      </c>
      <c r="C173" s="329" t="s">
        <v>2671</v>
      </c>
      <c r="D173" s="331" t="str">
        <f>VLOOKUP(C173,Feuil3!A:B,2,0)</f>
        <v>Direction Générale des Impôts et des Domaines</v>
      </c>
      <c r="E173" s="329" t="s">
        <v>2579</v>
      </c>
      <c r="F173" s="330">
        <v>1246821</v>
      </c>
    </row>
    <row r="174" spans="1:6" x14ac:dyDescent="0.25">
      <c r="A174" s="328" t="s">
        <v>2686</v>
      </c>
      <c r="B174" s="331" t="s">
        <v>2637</v>
      </c>
      <c r="C174" s="329" t="s">
        <v>2682</v>
      </c>
      <c r="D174" s="331" t="str">
        <f>VLOOKUP(C174,Feuil3!A:B,2,0)</f>
        <v>Direction des Eaux, Forêts, Chasses et Conservation des Sols</v>
      </c>
      <c r="E174" s="329" t="s">
        <v>2681</v>
      </c>
      <c r="F174" s="330">
        <v>29452343</v>
      </c>
    </row>
    <row r="175" spans="1:6" x14ac:dyDescent="0.25">
      <c r="A175" s="328" t="s">
        <v>2686</v>
      </c>
      <c r="B175" s="331" t="s">
        <v>2637</v>
      </c>
      <c r="C175" s="329" t="s">
        <v>2683</v>
      </c>
      <c r="D175" s="331" t="str">
        <f>VLOOKUP(C175,Feuil3!A:B,2,0)</f>
        <v xml:space="preserve">Caisse de Sécurité Sociale </v>
      </c>
      <c r="E175" s="329" t="s">
        <v>2562</v>
      </c>
      <c r="F175" s="330">
        <v>1171800</v>
      </c>
    </row>
    <row r="176" spans="1:6" x14ac:dyDescent="0.25">
      <c r="A176" s="328" t="s">
        <v>2686</v>
      </c>
      <c r="B176" s="331" t="s">
        <v>2637</v>
      </c>
      <c r="C176" s="329" t="s">
        <v>2684</v>
      </c>
      <c r="D176" s="331" t="str">
        <f>VLOOKUP(C176,Feuil3!A:B,2,0)</f>
        <v>Institution de Prévoyance Retraite du Sénégal</v>
      </c>
      <c r="E176" s="329" t="s">
        <v>2563</v>
      </c>
      <c r="F176" s="330">
        <v>13773600</v>
      </c>
    </row>
    <row r="177" spans="1:6" x14ac:dyDescent="0.25">
      <c r="A177" s="328" t="s">
        <v>2686</v>
      </c>
      <c r="B177" s="331" t="s">
        <v>2638</v>
      </c>
      <c r="C177" s="329" t="s">
        <v>2657</v>
      </c>
      <c r="D177" s="331" t="str">
        <f>VLOOKUP(C177,Feuil3!A:B,2,0)</f>
        <v>Direction des Mines et de la Géologie</v>
      </c>
      <c r="E177" s="329" t="s">
        <v>2551</v>
      </c>
      <c r="F177" s="330">
        <v>11600000</v>
      </c>
    </row>
    <row r="178" spans="1:6" x14ac:dyDescent="0.25">
      <c r="A178" s="328" t="s">
        <v>2686</v>
      </c>
      <c r="B178" s="331" t="s">
        <v>2638</v>
      </c>
      <c r="C178" s="329" t="s">
        <v>2657</v>
      </c>
      <c r="D178" s="331" t="str">
        <f>VLOOKUP(C178,Feuil3!A:B,2,0)</f>
        <v>Direction des Mines et de la Géologie</v>
      </c>
      <c r="E178" s="329" t="s">
        <v>2565</v>
      </c>
      <c r="F178" s="330">
        <v>2500000</v>
      </c>
    </row>
    <row r="179" spans="1:6" x14ac:dyDescent="0.25">
      <c r="A179" s="328" t="s">
        <v>2686</v>
      </c>
      <c r="B179" s="331" t="s">
        <v>2638</v>
      </c>
      <c r="C179" s="329" t="s">
        <v>2671</v>
      </c>
      <c r="D179" s="331" t="str">
        <f>VLOOKUP(C179,Feuil3!A:B,2,0)</f>
        <v>Direction Générale des Impôts et des Domaines</v>
      </c>
      <c r="E179" s="329" t="s">
        <v>2589</v>
      </c>
      <c r="F179" s="330">
        <v>29194366</v>
      </c>
    </row>
    <row r="180" spans="1:6" x14ac:dyDescent="0.25">
      <c r="A180" s="328" t="s">
        <v>2686</v>
      </c>
      <c r="B180" s="331" t="s">
        <v>2638</v>
      </c>
      <c r="C180" s="329" t="s">
        <v>2671</v>
      </c>
      <c r="D180" s="331" t="str">
        <f>VLOOKUP(C180,Feuil3!A:B,2,0)</f>
        <v>Direction Générale des Impôts et des Domaines</v>
      </c>
      <c r="E180" s="329" t="s">
        <v>2580</v>
      </c>
      <c r="F180" s="330">
        <v>82711271</v>
      </c>
    </row>
    <row r="181" spans="1:6" x14ac:dyDescent="0.25">
      <c r="A181" s="328" t="s">
        <v>2686</v>
      </c>
      <c r="B181" s="331" t="s">
        <v>2638</v>
      </c>
      <c r="C181" s="329" t="s">
        <v>2671</v>
      </c>
      <c r="D181" s="331" t="str">
        <f>VLOOKUP(C181,Feuil3!A:B,2,0)</f>
        <v>Direction Générale des Impôts et des Domaines</v>
      </c>
      <c r="E181" s="329" t="s">
        <v>2568</v>
      </c>
      <c r="F181" s="330">
        <v>5000000</v>
      </c>
    </row>
    <row r="182" spans="1:6" x14ac:dyDescent="0.25">
      <c r="A182" s="328" t="s">
        <v>2686</v>
      </c>
      <c r="B182" s="331" t="s">
        <v>2638</v>
      </c>
      <c r="C182" s="329" t="s">
        <v>2671</v>
      </c>
      <c r="D182" s="331" t="str">
        <f>VLOOKUP(C182,Feuil3!A:B,2,0)</f>
        <v>Direction Générale des Impôts et des Domaines</v>
      </c>
      <c r="E182" s="329" t="s">
        <v>2579</v>
      </c>
      <c r="F182" s="330">
        <v>728841</v>
      </c>
    </row>
    <row r="183" spans="1:6" x14ac:dyDescent="0.25">
      <c r="A183" s="328" t="s">
        <v>2686</v>
      </c>
      <c r="B183" s="331" t="s">
        <v>2638</v>
      </c>
      <c r="C183" s="329" t="s">
        <v>2671</v>
      </c>
      <c r="D183" s="331" t="str">
        <f>VLOOKUP(C183,Feuil3!A:B,2,0)</f>
        <v>Direction Générale des Impôts et des Domaines</v>
      </c>
      <c r="E183" s="329" t="s">
        <v>2578</v>
      </c>
      <c r="F183" s="330">
        <v>4585704</v>
      </c>
    </row>
    <row r="184" spans="1:6" x14ac:dyDescent="0.25">
      <c r="A184" s="328" t="s">
        <v>2686</v>
      </c>
      <c r="B184" s="331" t="s">
        <v>2638</v>
      </c>
      <c r="C184" s="329" t="s">
        <v>2671</v>
      </c>
      <c r="D184" s="331" t="str">
        <f>VLOOKUP(C184,Feuil3!A:B,2,0)</f>
        <v>Direction Générale des Impôts et des Domaines</v>
      </c>
      <c r="E184" s="329" t="s">
        <v>2566</v>
      </c>
      <c r="F184" s="330">
        <v>4531342</v>
      </c>
    </row>
    <row r="185" spans="1:6" x14ac:dyDescent="0.25">
      <c r="A185" s="328" t="s">
        <v>2686</v>
      </c>
      <c r="B185" s="331" t="s">
        <v>2638</v>
      </c>
      <c r="C185" s="329" t="s">
        <v>2683</v>
      </c>
      <c r="D185" s="331" t="str">
        <f>VLOOKUP(C185,Feuil3!A:B,2,0)</f>
        <v xml:space="preserve">Caisse de Sécurité Sociale </v>
      </c>
      <c r="E185" s="329" t="s">
        <v>2562</v>
      </c>
      <c r="F185" s="330">
        <v>8542680</v>
      </c>
    </row>
    <row r="186" spans="1:6" x14ac:dyDescent="0.25">
      <c r="A186" s="328" t="s">
        <v>2686</v>
      </c>
      <c r="B186" s="331" t="s">
        <v>2638</v>
      </c>
      <c r="C186" s="329" t="s">
        <v>2684</v>
      </c>
      <c r="D186" s="331" t="str">
        <f>VLOOKUP(C186,Feuil3!A:B,2,0)</f>
        <v>Institution de Prévoyance Retraite du Sénégal</v>
      </c>
      <c r="E186" s="329" t="s">
        <v>2563</v>
      </c>
      <c r="F186" s="330">
        <v>59623763</v>
      </c>
    </row>
    <row r="187" spans="1:6" x14ac:dyDescent="0.25">
      <c r="A187" s="328" t="s">
        <v>2686</v>
      </c>
      <c r="B187" s="331" t="s">
        <v>2639</v>
      </c>
      <c r="C187" s="329" t="s">
        <v>2657</v>
      </c>
      <c r="D187" s="331" t="str">
        <f>VLOOKUP(C187,Feuil3!A:B,2,0)</f>
        <v>Direction des Mines et de la Géologie</v>
      </c>
      <c r="E187" s="329" t="s">
        <v>2565</v>
      </c>
      <c r="F187" s="330">
        <v>12500000</v>
      </c>
    </row>
    <row r="188" spans="1:6" x14ac:dyDescent="0.25">
      <c r="A188" s="328" t="s">
        <v>2686</v>
      </c>
      <c r="B188" s="331" t="s">
        <v>2639</v>
      </c>
      <c r="C188" s="329" t="s">
        <v>2657</v>
      </c>
      <c r="D188" s="331" t="str">
        <f>VLOOKUP(C188,Feuil3!A:B,2,0)</f>
        <v>Direction des Mines et de la Géologie</v>
      </c>
      <c r="E188" s="329" t="s">
        <v>2576</v>
      </c>
      <c r="F188" s="330">
        <v>19632500</v>
      </c>
    </row>
    <row r="189" spans="1:6" x14ac:dyDescent="0.25">
      <c r="A189" s="328" t="s">
        <v>2686</v>
      </c>
      <c r="B189" s="331" t="s">
        <v>2639</v>
      </c>
      <c r="C189" s="329" t="s">
        <v>2671</v>
      </c>
      <c r="D189" s="331" t="str">
        <f>VLOOKUP(C189,Feuil3!A:B,2,0)</f>
        <v>Direction Générale des Impôts et des Domaines</v>
      </c>
      <c r="E189" s="329" t="s">
        <v>2568</v>
      </c>
      <c r="F189" s="330">
        <v>2165427</v>
      </c>
    </row>
    <row r="190" spans="1:6" x14ac:dyDescent="0.25">
      <c r="A190" s="328" t="s">
        <v>2686</v>
      </c>
      <c r="B190" s="331" t="s">
        <v>2639</v>
      </c>
      <c r="C190" s="329" t="s">
        <v>2671</v>
      </c>
      <c r="D190" s="331" t="str">
        <f>VLOOKUP(C190,Feuil3!A:B,2,0)</f>
        <v>Direction Générale des Impôts et des Domaines</v>
      </c>
      <c r="E190" s="329" t="s">
        <v>2579</v>
      </c>
      <c r="F190" s="330">
        <v>1486835</v>
      </c>
    </row>
    <row r="191" spans="1:6" x14ac:dyDescent="0.25">
      <c r="A191" s="328" t="s">
        <v>2686</v>
      </c>
      <c r="B191" s="331" t="s">
        <v>2639</v>
      </c>
      <c r="C191" s="329" t="s">
        <v>2671</v>
      </c>
      <c r="D191" s="331" t="str">
        <f>VLOOKUP(C191,Feuil3!A:B,2,0)</f>
        <v>Direction Générale des Impôts et des Domaines</v>
      </c>
      <c r="E191" s="329" t="s">
        <v>2578</v>
      </c>
      <c r="F191" s="330">
        <v>1476226</v>
      </c>
    </row>
    <row r="192" spans="1:6" x14ac:dyDescent="0.25">
      <c r="A192" s="328" t="s">
        <v>2686</v>
      </c>
      <c r="B192" s="331" t="s">
        <v>2640</v>
      </c>
      <c r="C192" s="329" t="s">
        <v>2657</v>
      </c>
      <c r="D192" s="331" t="str">
        <f>VLOOKUP(C192,Feuil3!A:B,2,0)</f>
        <v>Direction des Mines et de la Géologie</v>
      </c>
      <c r="E192" s="329" t="s">
        <v>2565</v>
      </c>
      <c r="F192" s="330">
        <v>2500000</v>
      </c>
    </row>
    <row r="193" spans="1:6" x14ac:dyDescent="0.25">
      <c r="A193" s="328" t="s">
        <v>2686</v>
      </c>
      <c r="B193" s="331" t="s">
        <v>2640</v>
      </c>
      <c r="C193" s="329" t="s">
        <v>2657</v>
      </c>
      <c r="D193" s="331" t="str">
        <f>VLOOKUP(C193,Feuil3!A:B,2,0)</f>
        <v>Direction des Mines et de la Géologie</v>
      </c>
      <c r="E193" s="329" t="s">
        <v>2576</v>
      </c>
      <c r="F193" s="330">
        <v>184500</v>
      </c>
    </row>
    <row r="194" spans="1:6" x14ac:dyDescent="0.25">
      <c r="A194" s="328" t="s">
        <v>2686</v>
      </c>
      <c r="B194" s="331" t="s">
        <v>2640</v>
      </c>
      <c r="C194" s="329" t="s">
        <v>2671</v>
      </c>
      <c r="D194" s="331" t="str">
        <f>VLOOKUP(C194,Feuil3!A:B,2,0)</f>
        <v>Direction Générale des Impôts et des Domaines</v>
      </c>
      <c r="E194" s="329" t="s">
        <v>2580</v>
      </c>
      <c r="F194" s="330">
        <v>37403164</v>
      </c>
    </row>
    <row r="195" spans="1:6" x14ac:dyDescent="0.25">
      <c r="A195" s="328" t="s">
        <v>2686</v>
      </c>
      <c r="B195" s="331" t="s">
        <v>2640</v>
      </c>
      <c r="C195" s="329" t="s">
        <v>2671</v>
      </c>
      <c r="D195" s="331" t="str">
        <f>VLOOKUP(C195,Feuil3!A:B,2,0)</f>
        <v>Direction Générale des Impôts et des Domaines</v>
      </c>
      <c r="E195" s="329" t="s">
        <v>2568</v>
      </c>
      <c r="F195" s="330">
        <v>500000</v>
      </c>
    </row>
    <row r="196" spans="1:6" x14ac:dyDescent="0.25">
      <c r="A196" s="328" t="s">
        <v>2686</v>
      </c>
      <c r="B196" s="331" t="s">
        <v>2640</v>
      </c>
      <c r="C196" s="329" t="s">
        <v>2671</v>
      </c>
      <c r="D196" s="331" t="str">
        <f>VLOOKUP(C196,Feuil3!A:B,2,0)</f>
        <v>Direction Générale des Impôts et des Domaines</v>
      </c>
      <c r="E196" s="329" t="s">
        <v>2579</v>
      </c>
      <c r="F196" s="330">
        <v>220942</v>
      </c>
    </row>
    <row r="197" spans="1:6" x14ac:dyDescent="0.25">
      <c r="A197" s="328" t="s">
        <v>2686</v>
      </c>
      <c r="B197" s="331" t="s">
        <v>2640</v>
      </c>
      <c r="C197" s="329" t="s">
        <v>2671</v>
      </c>
      <c r="D197" s="331" t="str">
        <f>VLOOKUP(C197,Feuil3!A:B,2,0)</f>
        <v>Direction Générale des Impôts et des Domaines</v>
      </c>
      <c r="E197" s="329" t="s">
        <v>2578</v>
      </c>
      <c r="F197" s="330">
        <v>143792</v>
      </c>
    </row>
    <row r="198" spans="1:6" x14ac:dyDescent="0.25">
      <c r="A198" s="328" t="s">
        <v>2686</v>
      </c>
      <c r="B198" s="331" t="s">
        <v>2640</v>
      </c>
      <c r="C198" s="329" t="s">
        <v>2678</v>
      </c>
      <c r="D198" s="331" t="str">
        <f>VLOOKUP(C198,Feuil3!A:B,2,0)</f>
        <v>Direction Générale des Douanes</v>
      </c>
      <c r="E198" s="329" t="s">
        <v>2587</v>
      </c>
      <c r="F198" s="330">
        <v>69997</v>
      </c>
    </row>
    <row r="199" spans="1:6" x14ac:dyDescent="0.25">
      <c r="A199" s="328" t="s">
        <v>2686</v>
      </c>
      <c r="B199" s="331" t="s">
        <v>2640</v>
      </c>
      <c r="C199" s="329" t="s">
        <v>2678</v>
      </c>
      <c r="D199" s="331" t="str">
        <f>VLOOKUP(C199,Feuil3!A:B,2,0)</f>
        <v>Direction Générale des Douanes</v>
      </c>
      <c r="E199" s="329" t="s">
        <v>2572</v>
      </c>
      <c r="F199" s="330">
        <v>254823</v>
      </c>
    </row>
    <row r="200" spans="1:6" x14ac:dyDescent="0.25">
      <c r="A200" s="328" t="s">
        <v>2686</v>
      </c>
      <c r="B200" s="331" t="s">
        <v>2640</v>
      </c>
      <c r="C200" s="329" t="s">
        <v>2678</v>
      </c>
      <c r="D200" s="331" t="str">
        <f>VLOOKUP(C200,Feuil3!A:B,2,0)</f>
        <v>Direction Générale des Douanes</v>
      </c>
      <c r="E200" s="329" t="s">
        <v>2575</v>
      </c>
      <c r="F200" s="330">
        <v>318529</v>
      </c>
    </row>
    <row r="201" spans="1:6" x14ac:dyDescent="0.25">
      <c r="A201" s="328" t="s">
        <v>2686</v>
      </c>
      <c r="B201" s="331" t="s">
        <v>2640</v>
      </c>
      <c r="C201" s="329" t="s">
        <v>2678</v>
      </c>
      <c r="D201" s="331" t="str">
        <f>VLOOKUP(C201,Feuil3!A:B,2,0)</f>
        <v>Direction Générale des Douanes</v>
      </c>
      <c r="E201" s="329" t="s">
        <v>2564</v>
      </c>
      <c r="F201" s="330">
        <v>51350</v>
      </c>
    </row>
    <row r="202" spans="1:6" x14ac:dyDescent="0.25">
      <c r="A202" s="328" t="s">
        <v>2686</v>
      </c>
      <c r="B202" s="331" t="s">
        <v>2640</v>
      </c>
      <c r="C202" s="329" t="s">
        <v>2678</v>
      </c>
      <c r="D202" s="331" t="str">
        <f>VLOOKUP(C202,Feuil3!A:B,2,0)</f>
        <v>Direction Générale des Douanes</v>
      </c>
      <c r="E202" s="329" t="s">
        <v>2571</v>
      </c>
      <c r="F202" s="330">
        <v>159265</v>
      </c>
    </row>
    <row r="203" spans="1:6" x14ac:dyDescent="0.25">
      <c r="A203" s="328" t="s">
        <v>2686</v>
      </c>
      <c r="B203" s="331" t="s">
        <v>2640</v>
      </c>
      <c r="C203" s="329" t="s">
        <v>2678</v>
      </c>
      <c r="D203" s="331" t="str">
        <f>VLOOKUP(C203,Feuil3!A:B,2,0)</f>
        <v>Direction Générale des Douanes</v>
      </c>
      <c r="E203" s="329" t="s">
        <v>2573</v>
      </c>
      <c r="F203" s="330">
        <v>115676</v>
      </c>
    </row>
    <row r="204" spans="1:6" x14ac:dyDescent="0.25">
      <c r="A204" s="328" t="s">
        <v>2686</v>
      </c>
      <c r="B204" s="331" t="s">
        <v>2640</v>
      </c>
      <c r="C204" s="329" t="s">
        <v>2683</v>
      </c>
      <c r="D204" s="331" t="str">
        <f>VLOOKUP(C204,Feuil3!A:B,2,0)</f>
        <v xml:space="preserve">Caisse de Sécurité Sociale </v>
      </c>
      <c r="E204" s="329" t="s">
        <v>2562</v>
      </c>
      <c r="F204" s="330">
        <v>786240</v>
      </c>
    </row>
    <row r="205" spans="1:6" x14ac:dyDescent="0.25">
      <c r="A205" s="328" t="s">
        <v>2686</v>
      </c>
      <c r="B205" s="331" t="s">
        <v>2640</v>
      </c>
      <c r="C205" s="329" t="s">
        <v>2684</v>
      </c>
      <c r="D205" s="331" t="str">
        <f>VLOOKUP(C205,Feuil3!A:B,2,0)</f>
        <v>Institution de Prévoyance Retraite du Sénégal</v>
      </c>
      <c r="E205" s="329" t="s">
        <v>2563</v>
      </c>
      <c r="F205" s="330">
        <v>10670497</v>
      </c>
    </row>
    <row r="206" spans="1:6" x14ac:dyDescent="0.25">
      <c r="A206" s="328" t="s">
        <v>2686</v>
      </c>
      <c r="B206" s="331" t="s">
        <v>2641</v>
      </c>
      <c r="C206" s="329" t="s">
        <v>2657</v>
      </c>
      <c r="D206" s="331" t="str">
        <f>VLOOKUP(C206,Feuil3!A:B,2,0)</f>
        <v>Direction des Mines et de la Géologie</v>
      </c>
      <c r="E206" s="329" t="s">
        <v>2574</v>
      </c>
      <c r="F206" s="330">
        <v>78292260</v>
      </c>
    </row>
    <row r="207" spans="1:6" x14ac:dyDescent="0.25">
      <c r="A207" s="328" t="s">
        <v>2686</v>
      </c>
      <c r="B207" s="331" t="s">
        <v>2641</v>
      </c>
      <c r="C207" s="329" t="s">
        <v>2657</v>
      </c>
      <c r="D207" s="331" t="str">
        <f>VLOOKUP(C207,Feuil3!A:B,2,0)</f>
        <v>Direction des Mines et de la Géologie</v>
      </c>
      <c r="E207" s="329" t="s">
        <v>2576</v>
      </c>
      <c r="F207" s="330">
        <v>15111900</v>
      </c>
    </row>
    <row r="208" spans="1:6" x14ac:dyDescent="0.25">
      <c r="A208" s="328" t="s">
        <v>2686</v>
      </c>
      <c r="B208" s="331" t="s">
        <v>2641</v>
      </c>
      <c r="C208" s="329" t="s">
        <v>2664</v>
      </c>
      <c r="D208" s="331" t="str">
        <f>VLOOKUP(C208,Feuil3!A:B,2,0)</f>
        <v>Direction Générale de la Comptabilité Publique et du Trésor</v>
      </c>
      <c r="E208" s="329" t="s">
        <v>2557</v>
      </c>
      <c r="F208" s="330">
        <v>136104548</v>
      </c>
    </row>
    <row r="209" spans="1:6" x14ac:dyDescent="0.25">
      <c r="A209" s="328" t="s">
        <v>2686</v>
      </c>
      <c r="B209" s="331" t="s">
        <v>2641</v>
      </c>
      <c r="C209" s="329" t="s">
        <v>2671</v>
      </c>
      <c r="D209" s="331" t="str">
        <f>VLOOKUP(C209,Feuil3!A:B,2,0)</f>
        <v>Direction Générale des Impôts et des Domaines</v>
      </c>
      <c r="E209" s="329" t="s">
        <v>2589</v>
      </c>
      <c r="F209" s="330">
        <v>118578499</v>
      </c>
    </row>
    <row r="210" spans="1:6" x14ac:dyDescent="0.25">
      <c r="A210" s="328" t="s">
        <v>2686</v>
      </c>
      <c r="B210" s="331" t="s">
        <v>2641</v>
      </c>
      <c r="C210" s="329" t="s">
        <v>2671</v>
      </c>
      <c r="D210" s="331" t="str">
        <f>VLOOKUP(C210,Feuil3!A:B,2,0)</f>
        <v>Direction Générale des Impôts et des Domaines</v>
      </c>
      <c r="E210" s="329" t="s">
        <v>2580</v>
      </c>
      <c r="F210" s="330">
        <v>186520712</v>
      </c>
    </row>
    <row r="211" spans="1:6" x14ac:dyDescent="0.25">
      <c r="A211" s="328" t="s">
        <v>2686</v>
      </c>
      <c r="B211" s="331" t="s">
        <v>2641</v>
      </c>
      <c r="C211" s="329" t="s">
        <v>2671</v>
      </c>
      <c r="D211" s="331" t="str">
        <f>VLOOKUP(C211,Feuil3!A:B,2,0)</f>
        <v>Direction Générale des Impôts et des Domaines</v>
      </c>
      <c r="E211" s="329" t="s">
        <v>2568</v>
      </c>
      <c r="F211" s="330">
        <v>2330765545</v>
      </c>
    </row>
    <row r="212" spans="1:6" x14ac:dyDescent="0.25">
      <c r="A212" s="328" t="s">
        <v>2686</v>
      </c>
      <c r="B212" s="331" t="s">
        <v>2641</v>
      </c>
      <c r="C212" s="329" t="s">
        <v>2671</v>
      </c>
      <c r="D212" s="331" t="str">
        <f>VLOOKUP(C212,Feuil3!A:B,2,0)</f>
        <v>Direction Générale des Impôts et des Domaines</v>
      </c>
      <c r="E212" s="329" t="s">
        <v>2558</v>
      </c>
      <c r="F212" s="330">
        <v>398380081</v>
      </c>
    </row>
    <row r="213" spans="1:6" x14ac:dyDescent="0.25">
      <c r="A213" s="328" t="s">
        <v>2686</v>
      </c>
      <c r="B213" s="331" t="s">
        <v>2641</v>
      </c>
      <c r="C213" s="329" t="s">
        <v>2671</v>
      </c>
      <c r="D213" s="331" t="str">
        <f>VLOOKUP(C213,Feuil3!A:B,2,0)</f>
        <v>Direction Générale des Impôts et des Domaines</v>
      </c>
      <c r="E213" s="329" t="s">
        <v>2578</v>
      </c>
      <c r="F213" s="330">
        <v>8750637</v>
      </c>
    </row>
    <row r="214" spans="1:6" x14ac:dyDescent="0.25">
      <c r="A214" s="328" t="s">
        <v>2686</v>
      </c>
      <c r="B214" s="331" t="s">
        <v>2641</v>
      </c>
      <c r="C214" s="329" t="s">
        <v>2671</v>
      </c>
      <c r="D214" s="331" t="str">
        <f>VLOOKUP(C214,Feuil3!A:B,2,0)</f>
        <v>Direction Générale des Impôts et des Domaines</v>
      </c>
      <c r="E214" s="329" t="s">
        <v>2566</v>
      </c>
      <c r="F214" s="330">
        <v>1714560</v>
      </c>
    </row>
    <row r="215" spans="1:6" x14ac:dyDescent="0.25">
      <c r="A215" s="328" t="s">
        <v>2686</v>
      </c>
      <c r="B215" s="331" t="s">
        <v>2641</v>
      </c>
      <c r="C215" s="329" t="s">
        <v>2678</v>
      </c>
      <c r="D215" s="331" t="str">
        <f>VLOOKUP(C215,Feuil3!A:B,2,0)</f>
        <v>Direction Générale des Douanes</v>
      </c>
      <c r="E215" s="329" t="s">
        <v>2587</v>
      </c>
      <c r="F215" s="330">
        <v>187755427</v>
      </c>
    </row>
    <row r="216" spans="1:6" x14ac:dyDescent="0.25">
      <c r="A216" s="328" t="s">
        <v>2686</v>
      </c>
      <c r="B216" s="331" t="s">
        <v>2641</v>
      </c>
      <c r="C216" s="329" t="s">
        <v>2678</v>
      </c>
      <c r="D216" s="331" t="str">
        <f>VLOOKUP(C216,Feuil3!A:B,2,0)</f>
        <v>Direction Générale des Douanes</v>
      </c>
      <c r="E216" s="329" t="s">
        <v>2572</v>
      </c>
      <c r="F216" s="330">
        <v>7651558</v>
      </c>
    </row>
    <row r="217" spans="1:6" x14ac:dyDescent="0.25">
      <c r="A217" s="328" t="s">
        <v>2686</v>
      </c>
      <c r="B217" s="331" t="s">
        <v>2641</v>
      </c>
      <c r="C217" s="329" t="s">
        <v>2678</v>
      </c>
      <c r="D217" s="331" t="str">
        <f>VLOOKUP(C217,Feuil3!A:B,2,0)</f>
        <v>Direction Générale des Douanes</v>
      </c>
      <c r="E217" s="329" t="s">
        <v>2575</v>
      </c>
      <c r="F217" s="330">
        <v>9564458</v>
      </c>
    </row>
    <row r="218" spans="1:6" x14ac:dyDescent="0.25">
      <c r="A218" s="328" t="s">
        <v>2686</v>
      </c>
      <c r="B218" s="331" t="s">
        <v>2641</v>
      </c>
      <c r="C218" s="329" t="s">
        <v>2678</v>
      </c>
      <c r="D218" s="331" t="str">
        <f>VLOOKUP(C218,Feuil3!A:B,2,0)</f>
        <v>Direction Générale des Douanes</v>
      </c>
      <c r="E218" s="329" t="s">
        <v>2564</v>
      </c>
      <c r="F218" s="330">
        <v>77686098</v>
      </c>
    </row>
    <row r="219" spans="1:6" x14ac:dyDescent="0.25">
      <c r="A219" s="328" t="s">
        <v>2686</v>
      </c>
      <c r="B219" s="331" t="s">
        <v>2641</v>
      </c>
      <c r="C219" s="329" t="s">
        <v>2678</v>
      </c>
      <c r="D219" s="331" t="str">
        <f>VLOOKUP(C219,Feuil3!A:B,2,0)</f>
        <v>Direction Générale des Douanes</v>
      </c>
      <c r="E219" s="329" t="s">
        <v>2571</v>
      </c>
      <c r="F219" s="330">
        <v>4782223</v>
      </c>
    </row>
    <row r="220" spans="1:6" x14ac:dyDescent="0.25">
      <c r="A220" s="328" t="s">
        <v>2686</v>
      </c>
      <c r="B220" s="331" t="s">
        <v>2641</v>
      </c>
      <c r="C220" s="329" t="s">
        <v>2678</v>
      </c>
      <c r="D220" s="331" t="str">
        <f>VLOOKUP(C220,Feuil3!A:B,2,0)</f>
        <v>Direction Générale des Douanes</v>
      </c>
      <c r="E220" s="329" t="s">
        <v>2573</v>
      </c>
      <c r="F220" s="330">
        <v>3687194</v>
      </c>
    </row>
    <row r="221" spans="1:6" x14ac:dyDescent="0.25">
      <c r="A221" s="328" t="s">
        <v>2686</v>
      </c>
      <c r="B221" s="331" t="s">
        <v>2641</v>
      </c>
      <c r="C221" s="329" t="s">
        <v>2678</v>
      </c>
      <c r="D221" s="331" t="str">
        <f>VLOOKUP(C221,Feuil3!A:B,2,0)</f>
        <v>Direction Générale des Douanes</v>
      </c>
      <c r="E221" s="329" t="s">
        <v>2583</v>
      </c>
      <c r="F221" s="330">
        <v>509041</v>
      </c>
    </row>
    <row r="222" spans="1:6" x14ac:dyDescent="0.25">
      <c r="A222" s="328" t="s">
        <v>2686</v>
      </c>
      <c r="B222" s="331" t="s">
        <v>2641</v>
      </c>
      <c r="C222" s="329" t="s">
        <v>2683</v>
      </c>
      <c r="D222" s="331" t="str">
        <f>VLOOKUP(C222,Feuil3!A:B,2,0)</f>
        <v xml:space="preserve">Caisse de Sécurité Sociale </v>
      </c>
      <c r="E222" s="329" t="s">
        <v>2562</v>
      </c>
      <c r="F222" s="330">
        <v>46922350</v>
      </c>
    </row>
    <row r="223" spans="1:6" x14ac:dyDescent="0.25">
      <c r="A223" s="328" t="s">
        <v>2686</v>
      </c>
      <c r="B223" s="331" t="s">
        <v>2641</v>
      </c>
      <c r="C223" s="329" t="s">
        <v>2684</v>
      </c>
      <c r="D223" s="331" t="str">
        <f>VLOOKUP(C223,Feuil3!A:B,2,0)</f>
        <v>Institution de Prévoyance Retraite du Sénégal</v>
      </c>
      <c r="E223" s="329" t="s">
        <v>2563</v>
      </c>
      <c r="F223" s="330">
        <v>136411674</v>
      </c>
    </row>
    <row r="224" spans="1:6" x14ac:dyDescent="0.25">
      <c r="A224" s="328" t="s">
        <v>2686</v>
      </c>
      <c r="B224" s="331" t="s">
        <v>2642</v>
      </c>
      <c r="C224" s="329" t="s">
        <v>2657</v>
      </c>
      <c r="D224" s="331" t="str">
        <f>VLOOKUP(C224,Feuil3!A:B,2,0)</f>
        <v>Direction des Mines et de la Géologie</v>
      </c>
      <c r="E224" s="329" t="s">
        <v>2574</v>
      </c>
      <c r="F224" s="330">
        <v>455173707</v>
      </c>
    </row>
    <row r="225" spans="1:6" x14ac:dyDescent="0.25">
      <c r="A225" s="328" t="s">
        <v>2686</v>
      </c>
      <c r="B225" s="331" t="s">
        <v>2642</v>
      </c>
      <c r="C225" s="329" t="s">
        <v>2664</v>
      </c>
      <c r="D225" s="331" t="str">
        <f>VLOOKUP(C225,Feuil3!A:B,2,0)</f>
        <v>Direction Générale de la Comptabilité Publique et du Trésor</v>
      </c>
      <c r="E225" s="329" t="s">
        <v>2557</v>
      </c>
      <c r="F225" s="330">
        <v>2297673</v>
      </c>
    </row>
    <row r="226" spans="1:6" x14ac:dyDescent="0.25">
      <c r="A226" s="328" t="s">
        <v>2686</v>
      </c>
      <c r="B226" s="331" t="s">
        <v>2642</v>
      </c>
      <c r="C226" s="329" t="s">
        <v>2671</v>
      </c>
      <c r="D226" s="331" t="str">
        <f>VLOOKUP(C226,Feuil3!A:B,2,0)</f>
        <v>Direction Générale des Impôts et des Domaines</v>
      </c>
      <c r="E226" s="329" t="s">
        <v>2589</v>
      </c>
      <c r="F226" s="330">
        <v>72781152</v>
      </c>
    </row>
    <row r="227" spans="1:6" x14ac:dyDescent="0.25">
      <c r="A227" s="328" t="s">
        <v>2686</v>
      </c>
      <c r="B227" s="331" t="s">
        <v>2642</v>
      </c>
      <c r="C227" s="329" t="s">
        <v>2671</v>
      </c>
      <c r="D227" s="331" t="str">
        <f>VLOOKUP(C227,Feuil3!A:B,2,0)</f>
        <v>Direction Générale des Impôts et des Domaines</v>
      </c>
      <c r="E227" s="329" t="s">
        <v>2580</v>
      </c>
      <c r="F227" s="330">
        <v>94450583</v>
      </c>
    </row>
    <row r="228" spans="1:6" x14ac:dyDescent="0.25">
      <c r="A228" s="328" t="s">
        <v>2686</v>
      </c>
      <c r="B228" s="331" t="s">
        <v>2642</v>
      </c>
      <c r="C228" s="329" t="s">
        <v>2671</v>
      </c>
      <c r="D228" s="331" t="str">
        <f>VLOOKUP(C228,Feuil3!A:B,2,0)</f>
        <v>Direction Générale des Impôts et des Domaines</v>
      </c>
      <c r="E228" s="329" t="s">
        <v>2577</v>
      </c>
      <c r="F228" s="330">
        <v>603805523</v>
      </c>
    </row>
    <row r="229" spans="1:6" x14ac:dyDescent="0.25">
      <c r="A229" s="328" t="s">
        <v>2686</v>
      </c>
      <c r="B229" s="331" t="s">
        <v>2642</v>
      </c>
      <c r="C229" s="329" t="s">
        <v>2671</v>
      </c>
      <c r="D229" s="331" t="str">
        <f>VLOOKUP(C229,Feuil3!A:B,2,0)</f>
        <v>Direction Générale des Impôts et des Domaines</v>
      </c>
      <c r="E229" s="329" t="s">
        <v>2568</v>
      </c>
      <c r="F229" s="330">
        <v>2657021100</v>
      </c>
    </row>
    <row r="230" spans="1:6" x14ac:dyDescent="0.25">
      <c r="A230" s="328" t="s">
        <v>2686</v>
      </c>
      <c r="B230" s="331" t="s">
        <v>2642</v>
      </c>
      <c r="C230" s="329" t="s">
        <v>2671</v>
      </c>
      <c r="D230" s="331" t="str">
        <f>VLOOKUP(C230,Feuil3!A:B,2,0)</f>
        <v>Direction Générale des Impôts et des Domaines</v>
      </c>
      <c r="E230" s="329" t="s">
        <v>2579</v>
      </c>
      <c r="F230" s="330">
        <v>68605632</v>
      </c>
    </row>
    <row r="231" spans="1:6" x14ac:dyDescent="0.25">
      <c r="A231" s="328" t="s">
        <v>2686</v>
      </c>
      <c r="B231" s="331" t="s">
        <v>2642</v>
      </c>
      <c r="C231" s="329" t="s">
        <v>2671</v>
      </c>
      <c r="D231" s="331" t="str">
        <f>VLOOKUP(C231,Feuil3!A:B,2,0)</f>
        <v>Direction Générale des Impôts et des Domaines</v>
      </c>
      <c r="E231" s="329" t="s">
        <v>2578</v>
      </c>
      <c r="F231" s="330">
        <v>4311507</v>
      </c>
    </row>
    <row r="232" spans="1:6" x14ac:dyDescent="0.25">
      <c r="A232" s="328" t="s">
        <v>2686</v>
      </c>
      <c r="B232" s="331" t="s">
        <v>2642</v>
      </c>
      <c r="C232" s="329" t="s">
        <v>2671</v>
      </c>
      <c r="D232" s="331" t="str">
        <f>VLOOKUP(C232,Feuil3!A:B,2,0)</f>
        <v>Direction Générale des Impôts et des Domaines</v>
      </c>
      <c r="E232" s="329" t="s">
        <v>2566</v>
      </c>
      <c r="F232" s="330">
        <v>47399049</v>
      </c>
    </row>
    <row r="233" spans="1:6" x14ac:dyDescent="0.25">
      <c r="A233" s="328" t="s">
        <v>2686</v>
      </c>
      <c r="B233" s="331" t="s">
        <v>2642</v>
      </c>
      <c r="C233" s="329" t="s">
        <v>2678</v>
      </c>
      <c r="D233" s="331" t="str">
        <f>VLOOKUP(C233,Feuil3!A:B,2,0)</f>
        <v>Direction Générale des Douanes</v>
      </c>
      <c r="E233" s="329" t="s">
        <v>2587</v>
      </c>
      <c r="F233" s="330">
        <v>254245872</v>
      </c>
    </row>
    <row r="234" spans="1:6" x14ac:dyDescent="0.25">
      <c r="A234" s="328" t="s">
        <v>2686</v>
      </c>
      <c r="B234" s="331" t="s">
        <v>2642</v>
      </c>
      <c r="C234" s="329" t="s">
        <v>2678</v>
      </c>
      <c r="D234" s="331" t="str">
        <f>VLOOKUP(C234,Feuil3!A:B,2,0)</f>
        <v>Direction Générale des Douanes</v>
      </c>
      <c r="E234" s="329" t="s">
        <v>2572</v>
      </c>
      <c r="F234" s="330">
        <v>20188742</v>
      </c>
    </row>
    <row r="235" spans="1:6" x14ac:dyDescent="0.25">
      <c r="A235" s="328" t="s">
        <v>2686</v>
      </c>
      <c r="B235" s="331" t="s">
        <v>2642</v>
      </c>
      <c r="C235" s="329" t="s">
        <v>2678</v>
      </c>
      <c r="D235" s="331" t="str">
        <f>VLOOKUP(C235,Feuil3!A:B,2,0)</f>
        <v>Direction Générale des Douanes</v>
      </c>
      <c r="E235" s="329" t="s">
        <v>2575</v>
      </c>
      <c r="F235" s="330">
        <v>25235930</v>
      </c>
    </row>
    <row r="236" spans="1:6" x14ac:dyDescent="0.25">
      <c r="A236" s="328" t="s">
        <v>2686</v>
      </c>
      <c r="B236" s="331" t="s">
        <v>2642</v>
      </c>
      <c r="C236" s="329" t="s">
        <v>2678</v>
      </c>
      <c r="D236" s="331" t="str">
        <f>VLOOKUP(C236,Feuil3!A:B,2,0)</f>
        <v>Direction Générale des Douanes</v>
      </c>
      <c r="E236" s="329" t="s">
        <v>2564</v>
      </c>
      <c r="F236" s="330">
        <v>93352383</v>
      </c>
    </row>
    <row r="237" spans="1:6" x14ac:dyDescent="0.25">
      <c r="A237" s="328" t="s">
        <v>2686</v>
      </c>
      <c r="B237" s="331" t="s">
        <v>2642</v>
      </c>
      <c r="C237" s="329" t="s">
        <v>2678</v>
      </c>
      <c r="D237" s="331" t="str">
        <f>VLOOKUP(C237,Feuil3!A:B,2,0)</f>
        <v>Direction Générale des Douanes</v>
      </c>
      <c r="E237" s="329" t="s">
        <v>2571</v>
      </c>
      <c r="F237" s="330">
        <v>12617974</v>
      </c>
    </row>
    <row r="238" spans="1:6" x14ac:dyDescent="0.25">
      <c r="A238" s="328" t="s">
        <v>2686</v>
      </c>
      <c r="B238" s="331" t="s">
        <v>2642</v>
      </c>
      <c r="C238" s="329" t="s">
        <v>2678</v>
      </c>
      <c r="D238" s="331" t="str">
        <f>VLOOKUP(C238,Feuil3!A:B,2,0)</f>
        <v>Direction Générale des Douanes</v>
      </c>
      <c r="E238" s="329" t="s">
        <v>2573</v>
      </c>
      <c r="F238" s="330">
        <v>9199749</v>
      </c>
    </row>
    <row r="239" spans="1:6" x14ac:dyDescent="0.25">
      <c r="A239" s="328" t="s">
        <v>2686</v>
      </c>
      <c r="B239" s="331" t="s">
        <v>2642</v>
      </c>
      <c r="C239" s="329" t="s">
        <v>2679</v>
      </c>
      <c r="D239" s="331" t="str">
        <f>VLOOKUP(C239,Feuil3!A:B,2,0)</f>
        <v>Direction de l'Environnement et des Etablissements Classés</v>
      </c>
      <c r="E239" s="329" t="s">
        <v>2585</v>
      </c>
      <c r="F239" s="330">
        <v>3576350</v>
      </c>
    </row>
    <row r="240" spans="1:6" x14ac:dyDescent="0.25">
      <c r="A240" s="328" t="s">
        <v>2686</v>
      </c>
      <c r="B240" s="331" t="s">
        <v>2642</v>
      </c>
      <c r="C240" s="329" t="s">
        <v>2683</v>
      </c>
      <c r="D240" s="331" t="str">
        <f>VLOOKUP(C240,Feuil3!A:B,2,0)</f>
        <v xml:space="preserve">Caisse de Sécurité Sociale </v>
      </c>
      <c r="E240" s="329" t="s">
        <v>2562</v>
      </c>
      <c r="F240" s="330">
        <v>21447161</v>
      </c>
    </row>
    <row r="241" spans="1:6" x14ac:dyDescent="0.25">
      <c r="A241" s="328" t="s">
        <v>2686</v>
      </c>
      <c r="B241" s="331" t="s">
        <v>2642</v>
      </c>
      <c r="C241" s="329" t="s">
        <v>2684</v>
      </c>
      <c r="D241" s="331" t="str">
        <f>VLOOKUP(C241,Feuil3!A:B,2,0)</f>
        <v>Institution de Prévoyance Retraite du Sénégal</v>
      </c>
      <c r="E241" s="329" t="s">
        <v>2563</v>
      </c>
      <c r="F241" s="330">
        <v>89437973</v>
      </c>
    </row>
    <row r="242" spans="1:6" x14ac:dyDescent="0.25">
      <c r="A242" s="328" t="s">
        <v>2686</v>
      </c>
      <c r="B242" s="331" t="s">
        <v>2642</v>
      </c>
      <c r="C242" s="329" t="s">
        <v>1509</v>
      </c>
      <c r="D242" s="331" t="str">
        <f>VLOOKUP(C242,Feuil3!A:B,2,0)</f>
        <v>Autres bénéficiaires</v>
      </c>
      <c r="E242" s="329" t="s">
        <v>2555</v>
      </c>
      <c r="F242" s="330">
        <v>334762</v>
      </c>
    </row>
    <row r="243" spans="1:6" x14ac:dyDescent="0.25">
      <c r="A243" s="328" t="s">
        <v>2686</v>
      </c>
      <c r="B243" s="331" t="s">
        <v>2643</v>
      </c>
      <c r="C243" s="329" t="s">
        <v>2657</v>
      </c>
      <c r="D243" s="331" t="str">
        <f>VLOOKUP(C243,Feuil3!A:B,2,0)</f>
        <v>Direction des Mines et de la Géologie</v>
      </c>
      <c r="E243" s="329" t="s">
        <v>2574</v>
      </c>
      <c r="F243" s="330">
        <v>111860653</v>
      </c>
    </row>
    <row r="244" spans="1:6" x14ac:dyDescent="0.25">
      <c r="A244" s="328" t="s">
        <v>2686</v>
      </c>
      <c r="B244" s="331" t="s">
        <v>2643</v>
      </c>
      <c r="C244" s="329" t="s">
        <v>2671</v>
      </c>
      <c r="D244" s="331" t="str">
        <f>VLOOKUP(C244,Feuil3!A:B,2,0)</f>
        <v>Direction Générale des Impôts et des Domaines</v>
      </c>
      <c r="E244" s="329" t="s">
        <v>2589</v>
      </c>
      <c r="F244" s="330">
        <v>246345701</v>
      </c>
    </row>
    <row r="245" spans="1:6" x14ac:dyDescent="0.25">
      <c r="A245" s="328" t="s">
        <v>2686</v>
      </c>
      <c r="B245" s="331" t="s">
        <v>2643</v>
      </c>
      <c r="C245" s="329" t="s">
        <v>2671</v>
      </c>
      <c r="D245" s="331" t="str">
        <f>VLOOKUP(C245,Feuil3!A:B,2,0)</f>
        <v>Direction Générale des Impôts et des Domaines</v>
      </c>
      <c r="E245" s="329" t="s">
        <v>2580</v>
      </c>
      <c r="F245" s="330">
        <v>53737803</v>
      </c>
    </row>
    <row r="246" spans="1:6" x14ac:dyDescent="0.25">
      <c r="A246" s="328" t="s">
        <v>2686</v>
      </c>
      <c r="B246" s="331" t="s">
        <v>2643</v>
      </c>
      <c r="C246" s="329" t="s">
        <v>2671</v>
      </c>
      <c r="D246" s="331" t="str">
        <f>VLOOKUP(C246,Feuil3!A:B,2,0)</f>
        <v>Direction Générale des Impôts et des Domaines</v>
      </c>
      <c r="E246" s="329" t="s">
        <v>2568</v>
      </c>
      <c r="F246" s="330">
        <v>161751132</v>
      </c>
    </row>
    <row r="247" spans="1:6" x14ac:dyDescent="0.25">
      <c r="A247" s="328" t="s">
        <v>2686</v>
      </c>
      <c r="B247" s="331" t="s">
        <v>2643</v>
      </c>
      <c r="C247" s="329" t="s">
        <v>2671</v>
      </c>
      <c r="D247" s="331" t="str">
        <f>VLOOKUP(C247,Feuil3!A:B,2,0)</f>
        <v>Direction Générale des Impôts et des Domaines</v>
      </c>
      <c r="E247" s="329" t="s">
        <v>2579</v>
      </c>
      <c r="F247" s="330">
        <v>24121956</v>
      </c>
    </row>
    <row r="248" spans="1:6" x14ac:dyDescent="0.25">
      <c r="A248" s="328" t="s">
        <v>2686</v>
      </c>
      <c r="B248" s="331" t="s">
        <v>2643</v>
      </c>
      <c r="C248" s="329" t="s">
        <v>2671</v>
      </c>
      <c r="D248" s="331" t="str">
        <f>VLOOKUP(C248,Feuil3!A:B,2,0)</f>
        <v>Direction Générale des Impôts et des Domaines</v>
      </c>
      <c r="E248" s="329" t="s">
        <v>2578</v>
      </c>
      <c r="F248" s="330">
        <v>1802798</v>
      </c>
    </row>
    <row r="249" spans="1:6" x14ac:dyDescent="0.25">
      <c r="A249" s="328" t="s">
        <v>2686</v>
      </c>
      <c r="B249" s="331" t="s">
        <v>2643</v>
      </c>
      <c r="C249" s="329" t="s">
        <v>2671</v>
      </c>
      <c r="D249" s="331" t="str">
        <f>VLOOKUP(C249,Feuil3!A:B,2,0)</f>
        <v>Direction Générale des Impôts et des Domaines</v>
      </c>
      <c r="E249" s="329" t="s">
        <v>2566</v>
      </c>
      <c r="F249" s="330">
        <v>17308853</v>
      </c>
    </row>
    <row r="250" spans="1:6" x14ac:dyDescent="0.25">
      <c r="A250" s="328" t="s">
        <v>2686</v>
      </c>
      <c r="B250" s="331" t="s">
        <v>2643</v>
      </c>
      <c r="C250" s="329" t="s">
        <v>2678</v>
      </c>
      <c r="D250" s="331" t="str">
        <f>VLOOKUP(C250,Feuil3!A:B,2,0)</f>
        <v>Direction Générale des Douanes</v>
      </c>
      <c r="E250" s="329" t="s">
        <v>2587</v>
      </c>
      <c r="F250" s="330">
        <v>32475165</v>
      </c>
    </row>
    <row r="251" spans="1:6" x14ac:dyDescent="0.25">
      <c r="A251" s="328" t="s">
        <v>2686</v>
      </c>
      <c r="B251" s="331" t="s">
        <v>2643</v>
      </c>
      <c r="C251" s="329" t="s">
        <v>2678</v>
      </c>
      <c r="D251" s="331" t="str">
        <f>VLOOKUP(C251,Feuil3!A:B,2,0)</f>
        <v>Direction Générale des Douanes</v>
      </c>
      <c r="E251" s="329" t="s">
        <v>2572</v>
      </c>
      <c r="F251" s="330">
        <v>1748592</v>
      </c>
    </row>
    <row r="252" spans="1:6" x14ac:dyDescent="0.25">
      <c r="A252" s="328" t="s">
        <v>2686</v>
      </c>
      <c r="B252" s="331" t="s">
        <v>2643</v>
      </c>
      <c r="C252" s="329" t="s">
        <v>2678</v>
      </c>
      <c r="D252" s="331" t="str">
        <f>VLOOKUP(C252,Feuil3!A:B,2,0)</f>
        <v>Direction Générale des Douanes</v>
      </c>
      <c r="E252" s="329" t="s">
        <v>2575</v>
      </c>
      <c r="F252" s="330">
        <v>2185742</v>
      </c>
    </row>
    <row r="253" spans="1:6" x14ac:dyDescent="0.25">
      <c r="A253" s="328" t="s">
        <v>2686</v>
      </c>
      <c r="B253" s="331" t="s">
        <v>2643</v>
      </c>
      <c r="C253" s="329" t="s">
        <v>2678</v>
      </c>
      <c r="D253" s="331" t="str">
        <f>VLOOKUP(C253,Feuil3!A:B,2,0)</f>
        <v>Direction Générale des Douanes</v>
      </c>
      <c r="E253" s="329" t="s">
        <v>2564</v>
      </c>
      <c r="F253" s="330">
        <v>13118940</v>
      </c>
    </row>
    <row r="254" spans="1:6" x14ac:dyDescent="0.25">
      <c r="A254" s="328" t="s">
        <v>2686</v>
      </c>
      <c r="B254" s="331" t="s">
        <v>2643</v>
      </c>
      <c r="C254" s="329" t="s">
        <v>2678</v>
      </c>
      <c r="D254" s="331" t="str">
        <f>VLOOKUP(C254,Feuil3!A:B,2,0)</f>
        <v>Direction Générale des Douanes</v>
      </c>
      <c r="E254" s="329" t="s">
        <v>2571</v>
      </c>
      <c r="F254" s="330">
        <v>1092871</v>
      </c>
    </row>
    <row r="255" spans="1:6" x14ac:dyDescent="0.25">
      <c r="A255" s="328" t="s">
        <v>2686</v>
      </c>
      <c r="B255" s="331" t="s">
        <v>2643</v>
      </c>
      <c r="C255" s="329" t="s">
        <v>2678</v>
      </c>
      <c r="D255" s="331" t="str">
        <f>VLOOKUP(C255,Feuil3!A:B,2,0)</f>
        <v>Direction Générale des Douanes</v>
      </c>
      <c r="E255" s="329" t="s">
        <v>2573</v>
      </c>
      <c r="F255" s="330">
        <v>656787</v>
      </c>
    </row>
    <row r="256" spans="1:6" x14ac:dyDescent="0.25">
      <c r="A256" s="328" t="s">
        <v>2686</v>
      </c>
      <c r="B256" s="331" t="s">
        <v>2643</v>
      </c>
      <c r="C256" s="329" t="s">
        <v>2679</v>
      </c>
      <c r="D256" s="331" t="str">
        <f>VLOOKUP(C256,Feuil3!A:B,2,0)</f>
        <v>Direction de l'Environnement et des Etablissements Classés</v>
      </c>
      <c r="E256" s="329" t="s">
        <v>2585</v>
      </c>
      <c r="F256" s="330">
        <v>4551000</v>
      </c>
    </row>
    <row r="257" spans="1:6" x14ac:dyDescent="0.25">
      <c r="A257" s="328" t="s">
        <v>2686</v>
      </c>
      <c r="B257" s="331" t="s">
        <v>2643</v>
      </c>
      <c r="C257" s="329" t="s">
        <v>2682</v>
      </c>
      <c r="D257" s="331" t="str">
        <f>VLOOKUP(C257,Feuil3!A:B,2,0)</f>
        <v>Direction des Eaux, Forêts, Chasses et Conservation des Sols</v>
      </c>
      <c r="E257" s="329" t="s">
        <v>2681</v>
      </c>
      <c r="F257" s="330">
        <v>12000000</v>
      </c>
    </row>
    <row r="258" spans="1:6" x14ac:dyDescent="0.25">
      <c r="A258" s="328" t="s">
        <v>2686</v>
      </c>
      <c r="B258" s="331" t="s">
        <v>2643</v>
      </c>
      <c r="C258" s="329" t="s">
        <v>2683</v>
      </c>
      <c r="D258" s="331" t="str">
        <f>VLOOKUP(C258,Feuil3!A:B,2,0)</f>
        <v xml:space="preserve">Caisse de Sécurité Sociale </v>
      </c>
      <c r="E258" s="329" t="s">
        <v>2562</v>
      </c>
      <c r="F258" s="330">
        <v>13418903</v>
      </c>
    </row>
    <row r="259" spans="1:6" x14ac:dyDescent="0.25">
      <c r="A259" s="328" t="s">
        <v>2686</v>
      </c>
      <c r="B259" s="331" t="s">
        <v>2643</v>
      </c>
      <c r="C259" s="329" t="s">
        <v>2684</v>
      </c>
      <c r="D259" s="331" t="str">
        <f>VLOOKUP(C259,Feuil3!A:B,2,0)</f>
        <v>Institution de Prévoyance Retraite du Sénégal</v>
      </c>
      <c r="E259" s="329" t="s">
        <v>2563</v>
      </c>
      <c r="F259" s="330">
        <v>53414841</v>
      </c>
    </row>
    <row r="260" spans="1:6" x14ac:dyDescent="0.25">
      <c r="A260" s="328" t="s">
        <v>2686</v>
      </c>
      <c r="B260" s="331" t="s">
        <v>2618</v>
      </c>
      <c r="C260" s="329" t="s">
        <v>2671</v>
      </c>
      <c r="D260" s="331" t="str">
        <f>VLOOKUP(C260,Feuil3!A:B,2,0)</f>
        <v>Direction Générale des Impôts et des Domaines</v>
      </c>
      <c r="E260" s="329" t="s">
        <v>2589</v>
      </c>
      <c r="F260" s="330">
        <v>164280184</v>
      </c>
    </row>
    <row r="261" spans="1:6" x14ac:dyDescent="0.25">
      <c r="A261" s="328" t="s">
        <v>2686</v>
      </c>
      <c r="B261" s="331" t="s">
        <v>2618</v>
      </c>
      <c r="C261" s="329" t="s">
        <v>2671</v>
      </c>
      <c r="D261" s="331" t="str">
        <f>VLOOKUP(C261,Feuil3!A:B,2,0)</f>
        <v>Direction Générale des Impôts et des Domaines</v>
      </c>
      <c r="E261" s="329" t="s">
        <v>2580</v>
      </c>
      <c r="F261" s="330">
        <v>311577275</v>
      </c>
    </row>
    <row r="262" spans="1:6" x14ac:dyDescent="0.25">
      <c r="A262" s="328" t="s">
        <v>2686</v>
      </c>
      <c r="B262" s="331" t="s">
        <v>2618</v>
      </c>
      <c r="C262" s="329" t="s">
        <v>2671</v>
      </c>
      <c r="D262" s="331" t="str">
        <f>VLOOKUP(C262,Feuil3!A:B,2,0)</f>
        <v>Direction Générale des Impôts et des Domaines</v>
      </c>
      <c r="E262" s="329" t="s">
        <v>2567</v>
      </c>
      <c r="F262" s="330">
        <v>90661093</v>
      </c>
    </row>
    <row r="263" spans="1:6" x14ac:dyDescent="0.25">
      <c r="A263" s="328" t="s">
        <v>2686</v>
      </c>
      <c r="B263" s="331" t="s">
        <v>2618</v>
      </c>
      <c r="C263" s="329" t="s">
        <v>2671</v>
      </c>
      <c r="D263" s="331" t="str">
        <f>VLOOKUP(C263,Feuil3!A:B,2,0)</f>
        <v>Direction Générale des Impôts et des Domaines</v>
      </c>
      <c r="E263" s="329" t="s">
        <v>2579</v>
      </c>
      <c r="F263" s="330">
        <v>25127704</v>
      </c>
    </row>
    <row r="264" spans="1:6" x14ac:dyDescent="0.25">
      <c r="A264" s="328" t="s">
        <v>2686</v>
      </c>
      <c r="B264" s="331" t="s">
        <v>2618</v>
      </c>
      <c r="C264" s="329" t="s">
        <v>2671</v>
      </c>
      <c r="D264" s="331" t="str">
        <f>VLOOKUP(C264,Feuil3!A:B,2,0)</f>
        <v>Direction Générale des Impôts et des Domaines</v>
      </c>
      <c r="E264" s="329" t="s">
        <v>2578</v>
      </c>
      <c r="F264" s="330">
        <v>2454650</v>
      </c>
    </row>
    <row r="265" spans="1:6" x14ac:dyDescent="0.25">
      <c r="A265" s="328" t="s">
        <v>2686</v>
      </c>
      <c r="B265" s="331" t="s">
        <v>2618</v>
      </c>
      <c r="C265" s="329" t="s">
        <v>2671</v>
      </c>
      <c r="D265" s="331" t="str">
        <f>VLOOKUP(C265,Feuil3!A:B,2,0)</f>
        <v>Direction Générale des Impôts et des Domaines</v>
      </c>
      <c r="E265" s="329" t="s">
        <v>2588</v>
      </c>
      <c r="F265" s="330">
        <v>23890886</v>
      </c>
    </row>
    <row r="266" spans="1:6" x14ac:dyDescent="0.25">
      <c r="A266" s="328" t="s">
        <v>2686</v>
      </c>
      <c r="B266" s="331" t="s">
        <v>2618</v>
      </c>
      <c r="C266" s="329" t="s">
        <v>2671</v>
      </c>
      <c r="D266" s="331" t="str">
        <f>VLOOKUP(C266,Feuil3!A:B,2,0)</f>
        <v>Direction Générale des Impôts et des Domaines</v>
      </c>
      <c r="E266" s="329" t="s">
        <v>2566</v>
      </c>
      <c r="F266" s="330">
        <v>8642166</v>
      </c>
    </row>
    <row r="267" spans="1:6" x14ac:dyDescent="0.25">
      <c r="A267" s="328" t="s">
        <v>2686</v>
      </c>
      <c r="B267" s="331" t="s">
        <v>2618</v>
      </c>
      <c r="C267" s="329" t="s">
        <v>2683</v>
      </c>
      <c r="D267" s="331" t="str">
        <f>VLOOKUP(C267,Feuil3!A:B,2,0)</f>
        <v xml:space="preserve">Caisse de Sécurité Sociale </v>
      </c>
      <c r="E267" s="329" t="s">
        <v>2562</v>
      </c>
      <c r="F267" s="330">
        <v>7166880</v>
      </c>
    </row>
    <row r="268" spans="1:6" x14ac:dyDescent="0.25">
      <c r="A268" s="328" t="s">
        <v>2686</v>
      </c>
      <c r="B268" s="331" t="s">
        <v>2618</v>
      </c>
      <c r="C268" s="329" t="s">
        <v>2684</v>
      </c>
      <c r="D268" s="331" t="str">
        <f>VLOOKUP(C268,Feuil3!A:B,2,0)</f>
        <v>Institution de Prévoyance Retraite du Sénégal</v>
      </c>
      <c r="E268" s="329" t="s">
        <v>2563</v>
      </c>
      <c r="F268" s="330">
        <v>66456983</v>
      </c>
    </row>
    <row r="269" spans="1:6" x14ac:dyDescent="0.25">
      <c r="A269" s="328" t="s">
        <v>2686</v>
      </c>
      <c r="B269" s="331" t="s">
        <v>2619</v>
      </c>
      <c r="C269" s="329" t="s">
        <v>2659</v>
      </c>
      <c r="D269" s="331" t="str">
        <f>VLOOKUP(C269,Feuil3!A:B,2,0)</f>
        <v>Société des Pétroles du Sénégal</v>
      </c>
      <c r="E269" s="329" t="s">
        <v>2550</v>
      </c>
      <c r="F269" s="330">
        <v>5850000</v>
      </c>
    </row>
    <row r="270" spans="1:6" x14ac:dyDescent="0.25">
      <c r="A270" s="328" t="s">
        <v>2686</v>
      </c>
      <c r="B270" s="331" t="s">
        <v>2619</v>
      </c>
      <c r="C270" s="329" t="s">
        <v>2659</v>
      </c>
      <c r="D270" s="331" t="str">
        <f>VLOOKUP(C270,Feuil3!A:B,2,0)</f>
        <v>Société des Pétroles du Sénégal</v>
      </c>
      <c r="E270" s="329" t="s">
        <v>2581</v>
      </c>
      <c r="F270" s="330">
        <v>198304406</v>
      </c>
    </row>
    <row r="271" spans="1:6" x14ac:dyDescent="0.25">
      <c r="A271" s="328" t="s">
        <v>2686</v>
      </c>
      <c r="B271" s="331" t="s">
        <v>2619</v>
      </c>
      <c r="C271" s="329" t="s">
        <v>2664</v>
      </c>
      <c r="D271" s="331" t="str">
        <f>VLOOKUP(C271,Feuil3!A:B,2,0)</f>
        <v>Direction Générale de la Comptabilité Publique et du Trésor</v>
      </c>
      <c r="E271" s="329" t="s">
        <v>2581</v>
      </c>
      <c r="F271" s="330">
        <v>307818398</v>
      </c>
    </row>
    <row r="272" spans="1:6" x14ac:dyDescent="0.25">
      <c r="A272" s="328" t="s">
        <v>2686</v>
      </c>
      <c r="B272" s="331" t="s">
        <v>2619</v>
      </c>
      <c r="C272" s="329" t="s">
        <v>2671</v>
      </c>
      <c r="D272" s="331" t="str">
        <f>VLOOKUP(C272,Feuil3!A:B,2,0)</f>
        <v>Direction Générale des Impôts et des Domaines</v>
      </c>
      <c r="E272" s="329" t="s">
        <v>2580</v>
      </c>
      <c r="F272" s="330">
        <v>115896429</v>
      </c>
    </row>
    <row r="273" spans="1:6" x14ac:dyDescent="0.25">
      <c r="A273" s="328" t="s">
        <v>2686</v>
      </c>
      <c r="B273" s="331" t="s">
        <v>2619</v>
      </c>
      <c r="C273" s="329" t="s">
        <v>2671</v>
      </c>
      <c r="D273" s="331" t="str">
        <f>VLOOKUP(C273,Feuil3!A:B,2,0)</f>
        <v>Direction Générale des Impôts et des Domaines</v>
      </c>
      <c r="E273" s="329" t="s">
        <v>2577</v>
      </c>
      <c r="F273" s="330">
        <v>12307776</v>
      </c>
    </row>
    <row r="274" spans="1:6" x14ac:dyDescent="0.25">
      <c r="A274" s="328" t="s">
        <v>2686</v>
      </c>
      <c r="B274" s="331" t="s">
        <v>2619</v>
      </c>
      <c r="C274" s="329" t="s">
        <v>2671</v>
      </c>
      <c r="D274" s="331" t="str">
        <f>VLOOKUP(C274,Feuil3!A:B,2,0)</f>
        <v>Direction Générale des Impôts et des Domaines</v>
      </c>
      <c r="E274" s="329" t="s">
        <v>2578</v>
      </c>
      <c r="F274" s="330">
        <v>433441</v>
      </c>
    </row>
    <row r="275" spans="1:6" x14ac:dyDescent="0.25">
      <c r="A275" s="328" t="s">
        <v>2686</v>
      </c>
      <c r="B275" s="331" t="s">
        <v>2619</v>
      </c>
      <c r="C275" s="329" t="s">
        <v>2678</v>
      </c>
      <c r="D275" s="331" t="str">
        <f>VLOOKUP(C275,Feuil3!A:B,2,0)</f>
        <v>Direction Générale des Douanes</v>
      </c>
      <c r="E275" s="329" t="s">
        <v>2572</v>
      </c>
      <c r="F275" s="330">
        <v>328371</v>
      </c>
    </row>
    <row r="276" spans="1:6" x14ac:dyDescent="0.25">
      <c r="A276" s="328" t="s">
        <v>2686</v>
      </c>
      <c r="B276" s="331" t="s">
        <v>2619</v>
      </c>
      <c r="C276" s="329" t="s">
        <v>2678</v>
      </c>
      <c r="D276" s="331" t="str">
        <f>VLOOKUP(C276,Feuil3!A:B,2,0)</f>
        <v>Direction Générale des Douanes</v>
      </c>
      <c r="E276" s="329" t="s">
        <v>2575</v>
      </c>
      <c r="F276" s="330">
        <v>410463</v>
      </c>
    </row>
    <row r="277" spans="1:6" x14ac:dyDescent="0.25">
      <c r="A277" s="328" t="s">
        <v>2686</v>
      </c>
      <c r="B277" s="331" t="s">
        <v>2619</v>
      </c>
      <c r="C277" s="329" t="s">
        <v>2678</v>
      </c>
      <c r="D277" s="331" t="str">
        <f>VLOOKUP(C277,Feuil3!A:B,2,0)</f>
        <v>Direction Générale des Douanes</v>
      </c>
      <c r="E277" s="329" t="s">
        <v>2571</v>
      </c>
      <c r="F277" s="330">
        <v>205232</v>
      </c>
    </row>
    <row r="278" spans="1:6" x14ac:dyDescent="0.25">
      <c r="A278" s="328" t="s">
        <v>2686</v>
      </c>
      <c r="B278" s="331" t="s">
        <v>2619</v>
      </c>
      <c r="C278" s="329" t="s">
        <v>2678</v>
      </c>
      <c r="D278" s="331" t="str">
        <f>VLOOKUP(C278,Feuil3!A:B,2,0)</f>
        <v>Direction Générale des Douanes</v>
      </c>
      <c r="E278" s="329" t="s">
        <v>2573</v>
      </c>
      <c r="F278" s="330">
        <v>110695</v>
      </c>
    </row>
    <row r="279" spans="1:6" x14ac:dyDescent="0.25">
      <c r="A279" s="328" t="s">
        <v>2686</v>
      </c>
      <c r="B279" s="331" t="s">
        <v>2619</v>
      </c>
      <c r="C279" s="329" t="s">
        <v>2683</v>
      </c>
      <c r="D279" s="331" t="str">
        <f>VLOOKUP(C279,Feuil3!A:B,2,0)</f>
        <v xml:space="preserve">Caisse de Sécurité Sociale </v>
      </c>
      <c r="E279" s="329" t="s">
        <v>2562</v>
      </c>
      <c r="F279" s="330">
        <v>12750040</v>
      </c>
    </row>
    <row r="280" spans="1:6" x14ac:dyDescent="0.25">
      <c r="A280" s="328" t="s">
        <v>2686</v>
      </c>
      <c r="B280" s="331" t="s">
        <v>2619</v>
      </c>
      <c r="C280" s="329" t="s">
        <v>2684</v>
      </c>
      <c r="D280" s="331" t="str">
        <f>VLOOKUP(C280,Feuil3!A:B,2,0)</f>
        <v>Institution de Prévoyance Retraite du Sénégal</v>
      </c>
      <c r="E280" s="329" t="s">
        <v>2563</v>
      </c>
      <c r="F280" s="330">
        <v>37000000</v>
      </c>
    </row>
    <row r="281" spans="1:6" x14ac:dyDescent="0.25">
      <c r="A281" s="328" t="s">
        <v>2686</v>
      </c>
      <c r="B281" s="331" t="s">
        <v>2620</v>
      </c>
      <c r="C281" s="329" t="s">
        <v>2671</v>
      </c>
      <c r="D281" s="331" t="str">
        <f>VLOOKUP(C281,Feuil3!A:B,2,0)</f>
        <v>Direction Générale des Impôts et des Domaines</v>
      </c>
      <c r="E281" s="329" t="s">
        <v>2580</v>
      </c>
      <c r="F281" s="330">
        <v>224440682</v>
      </c>
    </row>
    <row r="282" spans="1:6" x14ac:dyDescent="0.25">
      <c r="A282" s="328" t="s">
        <v>2686</v>
      </c>
      <c r="B282" s="331" t="s">
        <v>2620</v>
      </c>
      <c r="C282" s="329" t="s">
        <v>2671</v>
      </c>
      <c r="D282" s="331" t="str">
        <f>VLOOKUP(C282,Feuil3!A:B,2,0)</f>
        <v>Direction Générale des Impôts et des Domaines</v>
      </c>
      <c r="E282" s="329" t="s">
        <v>2577</v>
      </c>
      <c r="F282" s="330">
        <v>3000000</v>
      </c>
    </row>
    <row r="283" spans="1:6" x14ac:dyDescent="0.25">
      <c r="A283" s="328" t="s">
        <v>2686</v>
      </c>
      <c r="B283" s="331" t="s">
        <v>2620</v>
      </c>
      <c r="C283" s="329" t="s">
        <v>2671</v>
      </c>
      <c r="D283" s="331" t="str">
        <f>VLOOKUP(C283,Feuil3!A:B,2,0)</f>
        <v>Direction Générale des Impôts et des Domaines</v>
      </c>
      <c r="E283" s="329" t="s">
        <v>2579</v>
      </c>
      <c r="F283" s="330">
        <v>22621476</v>
      </c>
    </row>
    <row r="284" spans="1:6" x14ac:dyDescent="0.25">
      <c r="A284" s="328" t="s">
        <v>2686</v>
      </c>
      <c r="B284" s="331" t="s">
        <v>2620</v>
      </c>
      <c r="C284" s="329" t="s">
        <v>2671</v>
      </c>
      <c r="D284" s="331" t="str">
        <f>VLOOKUP(C284,Feuil3!A:B,2,0)</f>
        <v>Direction Générale des Impôts et des Domaines</v>
      </c>
      <c r="E284" s="329" t="s">
        <v>2578</v>
      </c>
      <c r="F284" s="330">
        <v>313446</v>
      </c>
    </row>
    <row r="285" spans="1:6" x14ac:dyDescent="0.25">
      <c r="A285" s="328" t="s">
        <v>2686</v>
      </c>
      <c r="B285" s="331" t="s">
        <v>2620</v>
      </c>
      <c r="C285" s="329" t="s">
        <v>2678</v>
      </c>
      <c r="D285" s="331" t="str">
        <f>VLOOKUP(C285,Feuil3!A:B,2,0)</f>
        <v>Direction Générale des Douanes</v>
      </c>
      <c r="E285" s="329" t="s">
        <v>2572</v>
      </c>
      <c r="F285" s="330">
        <v>40466</v>
      </c>
    </row>
    <row r="286" spans="1:6" x14ac:dyDescent="0.25">
      <c r="A286" s="328" t="s">
        <v>2686</v>
      </c>
      <c r="B286" s="331" t="s">
        <v>2620</v>
      </c>
      <c r="C286" s="329" t="s">
        <v>2678</v>
      </c>
      <c r="D286" s="331" t="str">
        <f>VLOOKUP(C286,Feuil3!A:B,2,0)</f>
        <v>Direction Générale des Douanes</v>
      </c>
      <c r="E286" s="329" t="s">
        <v>2575</v>
      </c>
      <c r="F286" s="330">
        <v>50583</v>
      </c>
    </row>
    <row r="287" spans="1:6" x14ac:dyDescent="0.25">
      <c r="A287" s="328" t="s">
        <v>2686</v>
      </c>
      <c r="B287" s="331" t="s">
        <v>2620</v>
      </c>
      <c r="C287" s="329" t="s">
        <v>2678</v>
      </c>
      <c r="D287" s="331" t="str">
        <f>VLOOKUP(C287,Feuil3!A:B,2,0)</f>
        <v>Direction Générale des Douanes</v>
      </c>
      <c r="E287" s="329" t="s">
        <v>2571</v>
      </c>
      <c r="F287" s="330">
        <v>25292</v>
      </c>
    </row>
    <row r="288" spans="1:6" x14ac:dyDescent="0.25">
      <c r="A288" s="328" t="s">
        <v>2686</v>
      </c>
      <c r="B288" s="331" t="s">
        <v>2620</v>
      </c>
      <c r="C288" s="329" t="s">
        <v>2683</v>
      </c>
      <c r="D288" s="331" t="str">
        <f>VLOOKUP(C288,Feuil3!A:B,2,0)</f>
        <v xml:space="preserve">Caisse de Sécurité Sociale </v>
      </c>
      <c r="E288" s="329" t="s">
        <v>2562</v>
      </c>
      <c r="F288" s="330">
        <v>294840</v>
      </c>
    </row>
    <row r="289" spans="1:6" x14ac:dyDescent="0.25">
      <c r="A289" s="328" t="s">
        <v>2686</v>
      </c>
      <c r="B289" s="331" t="s">
        <v>2620</v>
      </c>
      <c r="C289" s="329" t="s">
        <v>2684</v>
      </c>
      <c r="D289" s="331" t="str">
        <f>VLOOKUP(C289,Feuil3!A:B,2,0)</f>
        <v>Institution de Prévoyance Retraite du Sénégal</v>
      </c>
      <c r="E289" s="329" t="s">
        <v>2563</v>
      </c>
      <c r="F289" s="330">
        <v>4490155</v>
      </c>
    </row>
    <row r="290" spans="1:6" x14ac:dyDescent="0.25">
      <c r="A290" s="328" t="s">
        <v>2686</v>
      </c>
      <c r="B290" s="331" t="s">
        <v>2621</v>
      </c>
      <c r="C290" s="329" t="s">
        <v>2671</v>
      </c>
      <c r="D290" s="331" t="str">
        <f>VLOOKUP(C290,Feuil3!A:B,2,0)</f>
        <v>Direction Générale des Impôts et des Domaines</v>
      </c>
      <c r="E290" s="329" t="s">
        <v>2580</v>
      </c>
      <c r="F290" s="330">
        <v>281272165</v>
      </c>
    </row>
    <row r="291" spans="1:6" x14ac:dyDescent="0.25">
      <c r="A291" s="328" t="s">
        <v>2686</v>
      </c>
      <c r="B291" s="331" t="s">
        <v>2621</v>
      </c>
      <c r="C291" s="329" t="s">
        <v>2671</v>
      </c>
      <c r="D291" s="331" t="str">
        <f>VLOOKUP(C291,Feuil3!A:B,2,0)</f>
        <v>Direction Générale des Impôts et des Domaines</v>
      </c>
      <c r="E291" s="329" t="s">
        <v>2577</v>
      </c>
      <c r="F291" s="330">
        <v>5205520445</v>
      </c>
    </row>
    <row r="292" spans="1:6" x14ac:dyDescent="0.25">
      <c r="A292" s="328" t="s">
        <v>2686</v>
      </c>
      <c r="B292" s="331" t="s">
        <v>2621</v>
      </c>
      <c r="C292" s="329" t="s">
        <v>2671</v>
      </c>
      <c r="D292" s="331" t="str">
        <f>VLOOKUP(C292,Feuil3!A:B,2,0)</f>
        <v>Direction Générale des Impôts et des Domaines</v>
      </c>
      <c r="E292" s="329" t="s">
        <v>2579</v>
      </c>
      <c r="F292" s="330">
        <v>30996026</v>
      </c>
    </row>
    <row r="293" spans="1:6" x14ac:dyDescent="0.25">
      <c r="A293" s="328" t="s">
        <v>2686</v>
      </c>
      <c r="B293" s="331" t="s">
        <v>2621</v>
      </c>
      <c r="C293" s="329" t="s">
        <v>2671</v>
      </c>
      <c r="D293" s="331" t="str">
        <f>VLOOKUP(C293,Feuil3!A:B,2,0)</f>
        <v>Direction Générale des Impôts et des Domaines</v>
      </c>
      <c r="E293" s="329" t="s">
        <v>2578</v>
      </c>
      <c r="F293" s="330">
        <v>76579</v>
      </c>
    </row>
    <row r="294" spans="1:6" x14ac:dyDescent="0.25">
      <c r="A294" s="328" t="s">
        <v>2686</v>
      </c>
      <c r="B294" s="331" t="s">
        <v>2621</v>
      </c>
      <c r="C294" s="329" t="s">
        <v>2678</v>
      </c>
      <c r="D294" s="331" t="str">
        <f>VLOOKUP(C294,Feuil3!A:B,2,0)</f>
        <v>Direction Générale des Douanes</v>
      </c>
      <c r="E294" s="329" t="s">
        <v>2572</v>
      </c>
      <c r="F294" s="330">
        <v>629112</v>
      </c>
    </row>
    <row r="295" spans="1:6" x14ac:dyDescent="0.25">
      <c r="A295" s="328" t="s">
        <v>2686</v>
      </c>
      <c r="B295" s="331" t="s">
        <v>2621</v>
      </c>
      <c r="C295" s="329" t="s">
        <v>2678</v>
      </c>
      <c r="D295" s="331" t="str">
        <f>VLOOKUP(C295,Feuil3!A:B,2,0)</f>
        <v>Direction Générale des Douanes</v>
      </c>
      <c r="E295" s="329" t="s">
        <v>2575</v>
      </c>
      <c r="F295" s="330">
        <v>778636</v>
      </c>
    </row>
    <row r="296" spans="1:6" x14ac:dyDescent="0.25">
      <c r="A296" s="328" t="s">
        <v>2686</v>
      </c>
      <c r="B296" s="331" t="s">
        <v>2621</v>
      </c>
      <c r="C296" s="329" t="s">
        <v>2678</v>
      </c>
      <c r="D296" s="331" t="str">
        <f>VLOOKUP(C296,Feuil3!A:B,2,0)</f>
        <v>Direction Générale des Douanes</v>
      </c>
      <c r="E296" s="329" t="s">
        <v>2571</v>
      </c>
      <c r="F296" s="330">
        <v>393194</v>
      </c>
    </row>
    <row r="297" spans="1:6" x14ac:dyDescent="0.25">
      <c r="A297" s="328" t="s">
        <v>2686</v>
      </c>
      <c r="B297" s="331" t="s">
        <v>2621</v>
      </c>
      <c r="C297" s="329" t="s">
        <v>2683</v>
      </c>
      <c r="D297" s="331" t="str">
        <f>VLOOKUP(C297,Feuil3!A:B,2,0)</f>
        <v xml:space="preserve">Caisse de Sécurité Sociale </v>
      </c>
      <c r="E297" s="329" t="s">
        <v>2562</v>
      </c>
      <c r="F297" s="330">
        <v>136080</v>
      </c>
    </row>
    <row r="298" spans="1:6" x14ac:dyDescent="0.25">
      <c r="A298" s="328" t="s">
        <v>2686</v>
      </c>
      <c r="B298" s="331" t="s">
        <v>2621</v>
      </c>
      <c r="C298" s="329" t="s">
        <v>2684</v>
      </c>
      <c r="D298" s="331" t="str">
        <f>VLOOKUP(C298,Feuil3!A:B,2,0)</f>
        <v>Institution de Prévoyance Retraite du Sénégal</v>
      </c>
      <c r="E298" s="329" t="s">
        <v>2563</v>
      </c>
      <c r="F298" s="330">
        <v>2073600</v>
      </c>
    </row>
    <row r="299" spans="1:6" x14ac:dyDescent="0.25">
      <c r="A299" s="328" t="s">
        <v>2686</v>
      </c>
      <c r="B299" s="331" t="s">
        <v>2622</v>
      </c>
      <c r="C299" s="329" t="s">
        <v>2659</v>
      </c>
      <c r="D299" s="331" t="str">
        <f>VLOOKUP(C299,Feuil3!A:B,2,0)</f>
        <v>Société des Pétroles du Sénégal</v>
      </c>
      <c r="E299" s="329" t="s">
        <v>2550</v>
      </c>
      <c r="F299" s="330">
        <v>235670145</v>
      </c>
    </row>
    <row r="300" spans="1:6" x14ac:dyDescent="0.25">
      <c r="A300" s="328" t="s">
        <v>2686</v>
      </c>
      <c r="B300" s="331" t="s">
        <v>2622</v>
      </c>
      <c r="C300" s="329" t="s">
        <v>2683</v>
      </c>
      <c r="D300" s="331" t="str">
        <f>VLOOKUP(C300,Feuil3!A:B,2,0)</f>
        <v xml:space="preserve">Caisse de Sécurité Sociale </v>
      </c>
      <c r="E300" s="329" t="s">
        <v>2562</v>
      </c>
      <c r="F300" s="330">
        <v>181440</v>
      </c>
    </row>
    <row r="301" spans="1:6" x14ac:dyDescent="0.25">
      <c r="A301" s="328" t="s">
        <v>2686</v>
      </c>
      <c r="B301" s="331" t="s">
        <v>2685</v>
      </c>
      <c r="C301" s="329" t="s">
        <v>2659</v>
      </c>
      <c r="D301" s="331" t="str">
        <f>VLOOKUP(C301,Feuil3!A:B,2,0)</f>
        <v>Société des Pétroles du Sénégal</v>
      </c>
      <c r="E301" s="329" t="s">
        <v>2548</v>
      </c>
      <c r="F301" s="330">
        <v>861588472</v>
      </c>
    </row>
    <row r="302" spans="1:6" x14ac:dyDescent="0.25">
      <c r="A302" s="328" t="s">
        <v>2686</v>
      </c>
      <c r="B302" s="331" t="s">
        <v>2685</v>
      </c>
      <c r="C302" s="329" t="s">
        <v>2664</v>
      </c>
      <c r="D302" s="331" t="str">
        <f>VLOOKUP(C302,Feuil3!A:B,2,0)</f>
        <v>Direction Générale de la Comptabilité Publique et du Trésor</v>
      </c>
      <c r="E302" s="329" t="s">
        <v>2556</v>
      </c>
      <c r="F302" s="330">
        <v>5911088178</v>
      </c>
    </row>
    <row r="303" spans="1:6" x14ac:dyDescent="0.25">
      <c r="A303" s="328" t="s">
        <v>2686</v>
      </c>
      <c r="B303" s="331" t="s">
        <v>2685</v>
      </c>
      <c r="C303" s="329" t="s">
        <v>2671</v>
      </c>
      <c r="D303" s="331" t="str">
        <f>VLOOKUP(C303,Feuil3!A:B,2,0)</f>
        <v>Direction Générale des Impôts et des Domaines</v>
      </c>
      <c r="E303" s="329" t="s">
        <v>2580</v>
      </c>
      <c r="F303" s="330">
        <v>290036021</v>
      </c>
    </row>
    <row r="304" spans="1:6" x14ac:dyDescent="0.25">
      <c r="A304" s="328" t="s">
        <v>2686</v>
      </c>
      <c r="B304" s="331" t="s">
        <v>2685</v>
      </c>
      <c r="C304" s="329" t="s">
        <v>2671</v>
      </c>
      <c r="D304" s="331" t="str">
        <f>VLOOKUP(C304,Feuil3!A:B,2,0)</f>
        <v>Direction Générale des Impôts et des Domaines</v>
      </c>
      <c r="E304" s="329" t="s">
        <v>2579</v>
      </c>
      <c r="F304" s="330">
        <v>2082297112</v>
      </c>
    </row>
    <row r="305" spans="1:6" x14ac:dyDescent="0.25">
      <c r="A305" s="328" t="s">
        <v>2686</v>
      </c>
      <c r="B305" s="331" t="s">
        <v>2685</v>
      </c>
      <c r="C305" s="329" t="s">
        <v>2671</v>
      </c>
      <c r="D305" s="331" t="str">
        <f>VLOOKUP(C305,Feuil3!A:B,2,0)</f>
        <v>Direction Générale des Impôts et des Domaines</v>
      </c>
      <c r="E305" s="329" t="s">
        <v>2578</v>
      </c>
      <c r="F305" s="330">
        <v>1257000</v>
      </c>
    </row>
    <row r="306" spans="1:6" x14ac:dyDescent="0.25">
      <c r="A306" s="328" t="s">
        <v>2686</v>
      </c>
      <c r="B306" s="331" t="s">
        <v>2685</v>
      </c>
      <c r="C306" s="329" t="s">
        <v>2678</v>
      </c>
      <c r="D306" s="331" t="str">
        <f>VLOOKUP(C306,Feuil3!A:B,2,0)</f>
        <v>Direction Générale des Douanes</v>
      </c>
      <c r="E306" s="329" t="s">
        <v>2587</v>
      </c>
      <c r="F306" s="330">
        <v>46926297</v>
      </c>
    </row>
    <row r="307" spans="1:6" x14ac:dyDescent="0.25">
      <c r="A307" s="328" t="s">
        <v>2686</v>
      </c>
      <c r="B307" s="331" t="s">
        <v>2685</v>
      </c>
      <c r="C307" s="329" t="s">
        <v>2678</v>
      </c>
      <c r="D307" s="331" t="str">
        <f>VLOOKUP(C307,Feuil3!A:B,2,0)</f>
        <v>Direction Générale des Douanes</v>
      </c>
      <c r="E307" s="329" t="s">
        <v>2572</v>
      </c>
      <c r="F307" s="330">
        <v>21939861</v>
      </c>
    </row>
    <row r="308" spans="1:6" x14ac:dyDescent="0.25">
      <c r="A308" s="328" t="s">
        <v>2686</v>
      </c>
      <c r="B308" s="331" t="s">
        <v>2685</v>
      </c>
      <c r="C308" s="329" t="s">
        <v>2678</v>
      </c>
      <c r="D308" s="331" t="str">
        <f>VLOOKUP(C308,Feuil3!A:B,2,0)</f>
        <v>Direction Générale des Douanes</v>
      </c>
      <c r="E308" s="329" t="s">
        <v>2575</v>
      </c>
      <c r="F308" s="330">
        <v>27421128</v>
      </c>
    </row>
    <row r="309" spans="1:6" x14ac:dyDescent="0.25">
      <c r="A309" s="328" t="s">
        <v>2686</v>
      </c>
      <c r="B309" s="331" t="s">
        <v>2685</v>
      </c>
      <c r="C309" s="329" t="s">
        <v>2678</v>
      </c>
      <c r="D309" s="331" t="str">
        <f>VLOOKUP(C309,Feuil3!A:B,2,0)</f>
        <v>Direction Générale des Douanes</v>
      </c>
      <c r="E309" s="329" t="s">
        <v>2564</v>
      </c>
      <c r="F309" s="330">
        <v>18959883</v>
      </c>
    </row>
    <row r="310" spans="1:6" x14ac:dyDescent="0.25">
      <c r="A310" s="328" t="s">
        <v>2686</v>
      </c>
      <c r="B310" s="331" t="s">
        <v>2685</v>
      </c>
      <c r="C310" s="329" t="s">
        <v>2678</v>
      </c>
      <c r="D310" s="331" t="str">
        <f>VLOOKUP(C310,Feuil3!A:B,2,0)</f>
        <v>Direction Générale des Douanes</v>
      </c>
      <c r="E310" s="329" t="s">
        <v>2571</v>
      </c>
      <c r="F310" s="330">
        <v>13712413</v>
      </c>
    </row>
    <row r="311" spans="1:6" x14ac:dyDescent="0.25">
      <c r="A311" s="328" t="s">
        <v>2686</v>
      </c>
      <c r="B311" s="331" t="s">
        <v>2685</v>
      </c>
      <c r="C311" s="329" t="s">
        <v>2678</v>
      </c>
      <c r="D311" s="331" t="str">
        <f>VLOOKUP(C311,Feuil3!A:B,2,0)</f>
        <v>Direction Générale des Douanes</v>
      </c>
      <c r="E311" s="329" t="s">
        <v>2573</v>
      </c>
      <c r="F311" s="330">
        <v>582762</v>
      </c>
    </row>
    <row r="312" spans="1:6" x14ac:dyDescent="0.25">
      <c r="A312" s="328" t="s">
        <v>2686</v>
      </c>
      <c r="B312" s="331" t="s">
        <v>2685</v>
      </c>
      <c r="C312" s="329" t="s">
        <v>2683</v>
      </c>
      <c r="D312" s="331" t="str">
        <f>VLOOKUP(C312,Feuil3!A:B,2,0)</f>
        <v xml:space="preserve">Caisse de Sécurité Sociale </v>
      </c>
      <c r="E312" s="329" t="s">
        <v>2562</v>
      </c>
      <c r="F312" s="330">
        <v>848988</v>
      </c>
    </row>
    <row r="313" spans="1:6" x14ac:dyDescent="0.25">
      <c r="A313" s="328" t="s">
        <v>2686</v>
      </c>
      <c r="B313" s="331" t="s">
        <v>2685</v>
      </c>
      <c r="C313" s="329" t="s">
        <v>2684</v>
      </c>
      <c r="D313" s="331" t="str">
        <f>VLOOKUP(C313,Feuil3!A:B,2,0)</f>
        <v>Institution de Prévoyance Retraite du Sénégal</v>
      </c>
      <c r="E313" s="329" t="s">
        <v>2563</v>
      </c>
      <c r="F313" s="330">
        <v>10800000</v>
      </c>
    </row>
    <row r="314" spans="1:6" x14ac:dyDescent="0.25">
      <c r="A314" s="328" t="s">
        <v>2686</v>
      </c>
      <c r="B314" s="331" t="s">
        <v>2624</v>
      </c>
      <c r="C314" s="329" t="s">
        <v>2659</v>
      </c>
      <c r="D314" s="331" t="str">
        <f>VLOOKUP(C314,Feuil3!A:B,2,0)</f>
        <v>Société des Pétroles du Sénégal</v>
      </c>
      <c r="E314" s="329" t="s">
        <v>2548</v>
      </c>
      <c r="F314" s="330">
        <v>19882008</v>
      </c>
    </row>
    <row r="315" spans="1:6" x14ac:dyDescent="0.25">
      <c r="A315" s="328" t="s">
        <v>2686</v>
      </c>
      <c r="B315" s="331" t="s">
        <v>2624</v>
      </c>
      <c r="C315" s="329" t="s">
        <v>2659</v>
      </c>
      <c r="D315" s="331" t="str">
        <f>VLOOKUP(C315,Feuil3!A:B,2,0)</f>
        <v>Société des Pétroles du Sénégal</v>
      </c>
      <c r="E315" s="329" t="s">
        <v>2550</v>
      </c>
      <c r="F315" s="330">
        <v>478013505</v>
      </c>
    </row>
    <row r="316" spans="1:6" x14ac:dyDescent="0.25">
      <c r="A316" s="328" t="s">
        <v>2686</v>
      </c>
      <c r="B316" s="331" t="s">
        <v>2624</v>
      </c>
      <c r="C316" s="329" t="s">
        <v>2671</v>
      </c>
      <c r="D316" s="331" t="str">
        <f>VLOOKUP(C316,Feuil3!A:B,2,0)</f>
        <v>Direction Générale des Impôts et des Domaines</v>
      </c>
      <c r="E316" s="329" t="s">
        <v>2580</v>
      </c>
      <c r="F316" s="330">
        <v>976281744</v>
      </c>
    </row>
    <row r="317" spans="1:6" x14ac:dyDescent="0.25">
      <c r="A317" s="328" t="s">
        <v>2686</v>
      </c>
      <c r="B317" s="331" t="s">
        <v>2624</v>
      </c>
      <c r="C317" s="329" t="s">
        <v>2671</v>
      </c>
      <c r="D317" s="331" t="str">
        <f>VLOOKUP(C317,Feuil3!A:B,2,0)</f>
        <v>Direction Générale des Impôts et des Domaines</v>
      </c>
      <c r="E317" s="329" t="s">
        <v>2579</v>
      </c>
      <c r="F317" s="330">
        <v>1204597165</v>
      </c>
    </row>
    <row r="318" spans="1:6" x14ac:dyDescent="0.25">
      <c r="A318" s="328" t="s">
        <v>2686</v>
      </c>
      <c r="B318" s="331" t="s">
        <v>2624</v>
      </c>
      <c r="C318" s="329" t="s">
        <v>2671</v>
      </c>
      <c r="D318" s="331" t="str">
        <f>VLOOKUP(C318,Feuil3!A:B,2,0)</f>
        <v>Direction Générale des Impôts et des Domaines</v>
      </c>
      <c r="E318" s="329" t="s">
        <v>2578</v>
      </c>
      <c r="F318" s="330">
        <v>11776852</v>
      </c>
    </row>
    <row r="319" spans="1:6" x14ac:dyDescent="0.25">
      <c r="A319" s="328" t="s">
        <v>2686</v>
      </c>
      <c r="B319" s="331" t="s">
        <v>2624</v>
      </c>
      <c r="C319" s="329" t="s">
        <v>2678</v>
      </c>
      <c r="D319" s="331" t="str">
        <f>VLOOKUP(C319,Feuil3!A:B,2,0)</f>
        <v>Direction Générale des Douanes</v>
      </c>
      <c r="E319" s="329" t="s">
        <v>2587</v>
      </c>
      <c r="F319" s="330">
        <v>134932</v>
      </c>
    </row>
    <row r="320" spans="1:6" x14ac:dyDescent="0.25">
      <c r="A320" s="328" t="s">
        <v>2686</v>
      </c>
      <c r="B320" s="331" t="s">
        <v>2624</v>
      </c>
      <c r="C320" s="329" t="s">
        <v>2678</v>
      </c>
      <c r="D320" s="331" t="str">
        <f>VLOOKUP(C320,Feuil3!A:B,2,0)</f>
        <v>Direction Générale des Douanes</v>
      </c>
      <c r="E320" s="329" t="s">
        <v>2572</v>
      </c>
      <c r="F320" s="330">
        <v>48459962</v>
      </c>
    </row>
    <row r="321" spans="1:6" x14ac:dyDescent="0.25">
      <c r="A321" s="328" t="s">
        <v>2686</v>
      </c>
      <c r="B321" s="331" t="s">
        <v>2624</v>
      </c>
      <c r="C321" s="329" t="s">
        <v>2678</v>
      </c>
      <c r="D321" s="331" t="str">
        <f>VLOOKUP(C321,Feuil3!A:B,2,0)</f>
        <v>Direction Générale des Douanes</v>
      </c>
      <c r="E321" s="329" t="s">
        <v>2575</v>
      </c>
      <c r="F321" s="330">
        <v>60574948</v>
      </c>
    </row>
    <row r="322" spans="1:6" x14ac:dyDescent="0.25">
      <c r="A322" s="328" t="s">
        <v>2686</v>
      </c>
      <c r="B322" s="331" t="s">
        <v>2624</v>
      </c>
      <c r="C322" s="329" t="s">
        <v>2678</v>
      </c>
      <c r="D322" s="331" t="str">
        <f>VLOOKUP(C322,Feuil3!A:B,2,0)</f>
        <v>Direction Générale des Douanes</v>
      </c>
      <c r="E322" s="329" t="s">
        <v>2564</v>
      </c>
      <c r="F322" s="330">
        <v>35360</v>
      </c>
    </row>
    <row r="323" spans="1:6" x14ac:dyDescent="0.25">
      <c r="A323" s="328" t="s">
        <v>2686</v>
      </c>
      <c r="B323" s="331" t="s">
        <v>2624</v>
      </c>
      <c r="C323" s="329" t="s">
        <v>2678</v>
      </c>
      <c r="D323" s="331" t="str">
        <f>VLOOKUP(C323,Feuil3!A:B,2,0)</f>
        <v>Direction Générale des Douanes</v>
      </c>
      <c r="E323" s="329" t="s">
        <v>2571</v>
      </c>
      <c r="F323" s="330">
        <v>30287473</v>
      </c>
    </row>
    <row r="324" spans="1:6" x14ac:dyDescent="0.25">
      <c r="A324" s="328" t="s">
        <v>2686</v>
      </c>
      <c r="B324" s="331" t="s">
        <v>2624</v>
      </c>
      <c r="C324" s="329" t="s">
        <v>2683</v>
      </c>
      <c r="D324" s="331" t="str">
        <f>VLOOKUP(C324,Feuil3!A:B,2,0)</f>
        <v xml:space="preserve">Caisse de Sécurité Sociale </v>
      </c>
      <c r="E324" s="329" t="s">
        <v>2562</v>
      </c>
      <c r="F324" s="330">
        <v>1738800</v>
      </c>
    </row>
    <row r="325" spans="1:6" x14ac:dyDescent="0.25">
      <c r="A325" s="328" t="s">
        <v>2686</v>
      </c>
      <c r="B325" s="331" t="s">
        <v>2624</v>
      </c>
      <c r="C325" s="329" t="s">
        <v>2684</v>
      </c>
      <c r="D325" s="331" t="str">
        <f>VLOOKUP(C325,Feuil3!A:B,2,0)</f>
        <v>Institution de Prévoyance Retraite du Sénégal</v>
      </c>
      <c r="E325" s="329" t="s">
        <v>2563</v>
      </c>
      <c r="F325" s="330">
        <v>26496000</v>
      </c>
    </row>
    <row r="326" spans="1:6" x14ac:dyDescent="0.25">
      <c r="A326" s="328" t="s">
        <v>2686</v>
      </c>
      <c r="B326" s="331" t="s">
        <v>2625</v>
      </c>
      <c r="C326" s="329" t="s">
        <v>2659</v>
      </c>
      <c r="D326" s="331" t="str">
        <f>VLOOKUP(C326,Feuil3!A:B,2,0)</f>
        <v>Société des Pétroles du Sénégal</v>
      </c>
      <c r="E326" s="329" t="s">
        <v>2550</v>
      </c>
      <c r="F326" s="330">
        <v>114200000</v>
      </c>
    </row>
    <row r="327" spans="1:6" x14ac:dyDescent="0.25">
      <c r="A327" s="328" t="s">
        <v>2686</v>
      </c>
      <c r="B327" s="331" t="s">
        <v>2625</v>
      </c>
      <c r="C327" s="329" t="s">
        <v>2659</v>
      </c>
      <c r="D327" s="331" t="str">
        <f>VLOOKUP(C327,Feuil3!A:B,2,0)</f>
        <v>Société des Pétroles du Sénégal</v>
      </c>
      <c r="E327" s="329" t="s">
        <v>2569</v>
      </c>
      <c r="F327" s="330">
        <v>62416065</v>
      </c>
    </row>
    <row r="328" spans="1:6" x14ac:dyDescent="0.25">
      <c r="A328" s="328" t="s">
        <v>2686</v>
      </c>
      <c r="B328" s="331" t="s">
        <v>2625</v>
      </c>
      <c r="C328" s="329" t="s">
        <v>2671</v>
      </c>
      <c r="D328" s="331" t="str">
        <f>VLOOKUP(C328,Feuil3!A:B,2,0)</f>
        <v>Direction Générale des Impôts et des Domaines</v>
      </c>
      <c r="E328" s="329" t="s">
        <v>2580</v>
      </c>
      <c r="F328" s="330">
        <v>465488405</v>
      </c>
    </row>
    <row r="329" spans="1:6" x14ac:dyDescent="0.25">
      <c r="A329" s="328" t="s">
        <v>2686</v>
      </c>
      <c r="B329" s="331" t="s">
        <v>2625</v>
      </c>
      <c r="C329" s="329" t="s">
        <v>2671</v>
      </c>
      <c r="D329" s="331" t="str">
        <f>VLOOKUP(C329,Feuil3!A:B,2,0)</f>
        <v>Direction Générale des Impôts et des Domaines</v>
      </c>
      <c r="E329" s="329" t="s">
        <v>2577</v>
      </c>
      <c r="F329" s="330">
        <v>983581807</v>
      </c>
    </row>
    <row r="330" spans="1:6" x14ac:dyDescent="0.25">
      <c r="A330" s="328" t="s">
        <v>2686</v>
      </c>
      <c r="B330" s="331" t="s">
        <v>2625</v>
      </c>
      <c r="C330" s="329" t="s">
        <v>2671</v>
      </c>
      <c r="D330" s="331" t="str">
        <f>VLOOKUP(C330,Feuil3!A:B,2,0)</f>
        <v>Direction Générale des Impôts et des Domaines</v>
      </c>
      <c r="E330" s="329" t="s">
        <v>2579</v>
      </c>
      <c r="F330" s="330">
        <v>1578955157</v>
      </c>
    </row>
    <row r="331" spans="1:6" x14ac:dyDescent="0.25">
      <c r="A331" s="328" t="s">
        <v>2686</v>
      </c>
      <c r="B331" s="331" t="s">
        <v>2625</v>
      </c>
      <c r="C331" s="329" t="s">
        <v>2683</v>
      </c>
      <c r="D331" s="331" t="str">
        <f>VLOOKUP(C331,Feuil3!A:B,2,0)</f>
        <v xml:space="preserve">Caisse de Sécurité Sociale </v>
      </c>
      <c r="E331" s="329" t="s">
        <v>2562</v>
      </c>
      <c r="F331" s="330">
        <v>325080</v>
      </c>
    </row>
    <row r="332" spans="1:6" x14ac:dyDescent="0.25">
      <c r="A332" s="328" t="s">
        <v>2686</v>
      </c>
      <c r="B332" s="331" t="s">
        <v>2625</v>
      </c>
      <c r="C332" s="329" t="s">
        <v>2684</v>
      </c>
      <c r="D332" s="331" t="str">
        <f>VLOOKUP(C332,Feuil3!A:B,2,0)</f>
        <v>Institution de Prévoyance Retraite du Sénégal</v>
      </c>
      <c r="E332" s="329" t="s">
        <v>2563</v>
      </c>
      <c r="F332" s="330">
        <v>6796800</v>
      </c>
    </row>
  </sheetData>
  <autoFilter ref="A1:F332" xr:uid="{B7D653ED-E269-4F5B-898B-85387F31373D}"/>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D446E-A31E-4A0C-9D96-00253124789A}">
  <dimension ref="A1:G1820"/>
  <sheetViews>
    <sheetView workbookViewId="0">
      <selection activeCell="E1335" sqref="E1335"/>
    </sheetView>
  </sheetViews>
  <sheetFormatPr baseColWidth="10" defaultRowHeight="14.25" x14ac:dyDescent="0.25"/>
  <cols>
    <col min="2" max="2" width="49.7109375" bestFit="1" customWidth="1"/>
    <col min="7" max="7" width="8.140625" style="329" bestFit="1" customWidth="1"/>
  </cols>
  <sheetData>
    <row r="1" spans="1:7" x14ac:dyDescent="0.25">
      <c r="G1" s="329" t="s">
        <v>2687</v>
      </c>
    </row>
    <row r="2" spans="1:7" x14ac:dyDescent="0.25">
      <c r="A2" s="329" t="s">
        <v>2678</v>
      </c>
      <c r="B2" t="s">
        <v>2547</v>
      </c>
    </row>
    <row r="3" spans="1:7" x14ac:dyDescent="0.25">
      <c r="A3" s="329" t="s">
        <v>2659</v>
      </c>
      <c r="B3" t="s">
        <v>2549</v>
      </c>
    </row>
    <row r="4" spans="1:7" x14ac:dyDescent="0.25">
      <c r="A4" s="329" t="s">
        <v>2682</v>
      </c>
      <c r="B4" t="s">
        <v>2552</v>
      </c>
    </row>
    <row r="5" spans="1:7" x14ac:dyDescent="0.25">
      <c r="A5" s="329" t="s">
        <v>2657</v>
      </c>
      <c r="B5" t="s">
        <v>2553</v>
      </c>
    </row>
    <row r="6" spans="1:7" x14ac:dyDescent="0.25">
      <c r="A6" s="329" t="s">
        <v>2664</v>
      </c>
      <c r="B6" t="s">
        <v>2554</v>
      </c>
    </row>
    <row r="7" spans="1:7" x14ac:dyDescent="0.25">
      <c r="A7" s="329" t="s">
        <v>1509</v>
      </c>
      <c r="B7" t="s">
        <v>2688</v>
      </c>
    </row>
    <row r="8" spans="1:7" x14ac:dyDescent="0.25">
      <c r="A8" s="329" t="s">
        <v>2671</v>
      </c>
      <c r="B8" t="s">
        <v>2559</v>
      </c>
    </row>
    <row r="9" spans="1:7" x14ac:dyDescent="0.25">
      <c r="A9" s="329" t="s">
        <v>2683</v>
      </c>
      <c r="B9" t="s">
        <v>2560</v>
      </c>
    </row>
    <row r="10" spans="1:7" x14ac:dyDescent="0.25">
      <c r="A10" s="329" t="s">
        <v>2684</v>
      </c>
      <c r="B10" t="s">
        <v>2561</v>
      </c>
    </row>
    <row r="11" spans="1:7" x14ac:dyDescent="0.25">
      <c r="A11" s="329" t="s">
        <v>2679</v>
      </c>
      <c r="B11" t="s">
        <v>2586</v>
      </c>
    </row>
    <row r="12" spans="1:7" x14ac:dyDescent="0.25">
      <c r="G12"/>
    </row>
    <row r="13" spans="1:7" x14ac:dyDescent="0.25">
      <c r="G13"/>
    </row>
    <row r="14" spans="1:7" x14ac:dyDescent="0.25">
      <c r="G14"/>
    </row>
    <row r="15" spans="1:7" x14ac:dyDescent="0.25">
      <c r="G15"/>
    </row>
    <row r="16" spans="1:7" x14ac:dyDescent="0.25">
      <c r="G16"/>
    </row>
    <row r="17" spans="7:7" x14ac:dyDescent="0.25">
      <c r="G17"/>
    </row>
    <row r="18" spans="7:7" x14ac:dyDescent="0.25">
      <c r="G18"/>
    </row>
    <row r="19" spans="7:7" x14ac:dyDescent="0.25">
      <c r="G19"/>
    </row>
    <row r="20" spans="7:7" x14ac:dyDescent="0.25">
      <c r="G20"/>
    </row>
    <row r="21" spans="7:7" x14ac:dyDescent="0.25">
      <c r="G21"/>
    </row>
    <row r="22" spans="7:7" x14ac:dyDescent="0.25">
      <c r="G22"/>
    </row>
    <row r="23" spans="7:7" x14ac:dyDescent="0.25">
      <c r="G23"/>
    </row>
    <row r="24" spans="7:7" x14ac:dyDescent="0.25">
      <c r="G24"/>
    </row>
    <row r="25" spans="7:7" x14ac:dyDescent="0.25">
      <c r="G25"/>
    </row>
    <row r="26" spans="7:7" x14ac:dyDescent="0.25">
      <c r="G26"/>
    </row>
    <row r="27" spans="7:7" x14ac:dyDescent="0.25">
      <c r="G27"/>
    </row>
    <row r="28" spans="7:7" x14ac:dyDescent="0.25">
      <c r="G28"/>
    </row>
    <row r="29" spans="7:7" x14ac:dyDescent="0.25">
      <c r="G29"/>
    </row>
    <row r="30" spans="7:7" x14ac:dyDescent="0.25">
      <c r="G30"/>
    </row>
    <row r="31" spans="7:7" x14ac:dyDescent="0.25">
      <c r="G31"/>
    </row>
    <row r="32" spans="7:7" x14ac:dyDescent="0.25">
      <c r="G32"/>
    </row>
    <row r="33" spans="7:7" x14ac:dyDescent="0.25">
      <c r="G33"/>
    </row>
    <row r="34" spans="7:7" x14ac:dyDescent="0.25">
      <c r="G34"/>
    </row>
    <row r="35" spans="7:7" x14ac:dyDescent="0.25">
      <c r="G35"/>
    </row>
    <row r="36" spans="7:7" x14ac:dyDescent="0.25">
      <c r="G36"/>
    </row>
    <row r="37" spans="7:7" x14ac:dyDescent="0.25">
      <c r="G37"/>
    </row>
    <row r="38" spans="7:7" x14ac:dyDescent="0.25">
      <c r="G38"/>
    </row>
    <row r="39" spans="7:7" x14ac:dyDescent="0.25">
      <c r="G39"/>
    </row>
    <row r="40" spans="7:7" x14ac:dyDescent="0.25">
      <c r="G40"/>
    </row>
    <row r="41" spans="7:7" x14ac:dyDescent="0.25">
      <c r="G41"/>
    </row>
    <row r="42" spans="7:7" x14ac:dyDescent="0.25">
      <c r="G42"/>
    </row>
    <row r="43" spans="7:7" x14ac:dyDescent="0.25">
      <c r="G43"/>
    </row>
    <row r="44" spans="7:7" x14ac:dyDescent="0.25">
      <c r="G44"/>
    </row>
    <row r="45" spans="7:7" x14ac:dyDescent="0.25">
      <c r="G45"/>
    </row>
    <row r="46" spans="7:7" x14ac:dyDescent="0.25">
      <c r="G46"/>
    </row>
    <row r="47" spans="7:7" x14ac:dyDescent="0.25">
      <c r="G47"/>
    </row>
    <row r="48" spans="7:7" x14ac:dyDescent="0.25">
      <c r="G48"/>
    </row>
    <row r="49" spans="7:7" x14ac:dyDescent="0.25">
      <c r="G49"/>
    </row>
    <row r="50" spans="7:7" x14ac:dyDescent="0.25">
      <c r="G50"/>
    </row>
    <row r="51" spans="7:7" x14ac:dyDescent="0.25">
      <c r="G51"/>
    </row>
    <row r="52" spans="7:7" x14ac:dyDescent="0.25">
      <c r="G52"/>
    </row>
    <row r="53" spans="7:7" x14ac:dyDescent="0.25">
      <c r="G53"/>
    </row>
    <row r="54" spans="7:7" x14ac:dyDescent="0.25">
      <c r="G54"/>
    </row>
    <row r="55" spans="7:7" x14ac:dyDescent="0.25">
      <c r="G55"/>
    </row>
    <row r="56" spans="7:7" x14ac:dyDescent="0.25">
      <c r="G56"/>
    </row>
    <row r="57" spans="7:7" x14ac:dyDescent="0.25">
      <c r="G57"/>
    </row>
    <row r="58" spans="7:7" x14ac:dyDescent="0.25">
      <c r="G58"/>
    </row>
    <row r="59" spans="7:7" x14ac:dyDescent="0.25">
      <c r="G59"/>
    </row>
    <row r="60" spans="7:7" x14ac:dyDescent="0.25">
      <c r="G60"/>
    </row>
    <row r="61" spans="7:7" x14ac:dyDescent="0.25">
      <c r="G61"/>
    </row>
    <row r="62" spans="7:7" x14ac:dyDescent="0.25">
      <c r="G62"/>
    </row>
    <row r="63" spans="7:7" x14ac:dyDescent="0.25">
      <c r="G63"/>
    </row>
    <row r="64" spans="7:7" x14ac:dyDescent="0.25">
      <c r="G64"/>
    </row>
    <row r="65" spans="7:7" x14ac:dyDescent="0.25">
      <c r="G65"/>
    </row>
    <row r="66" spans="7:7" x14ac:dyDescent="0.25">
      <c r="G66"/>
    </row>
    <row r="67" spans="7:7" x14ac:dyDescent="0.25">
      <c r="G67"/>
    </row>
    <row r="68" spans="7:7" x14ac:dyDescent="0.25">
      <c r="G68"/>
    </row>
    <row r="69" spans="7:7" x14ac:dyDescent="0.25">
      <c r="G69"/>
    </row>
    <row r="70" spans="7:7" x14ac:dyDescent="0.25">
      <c r="G70"/>
    </row>
    <row r="71" spans="7:7" x14ac:dyDescent="0.25">
      <c r="G71"/>
    </row>
    <row r="72" spans="7:7" x14ac:dyDescent="0.25">
      <c r="G72"/>
    </row>
    <row r="73" spans="7:7" x14ac:dyDescent="0.25">
      <c r="G73"/>
    </row>
    <row r="74" spans="7:7" x14ac:dyDescent="0.25">
      <c r="G74"/>
    </row>
    <row r="75" spans="7:7" x14ac:dyDescent="0.25">
      <c r="G75"/>
    </row>
    <row r="76" spans="7:7" x14ac:dyDescent="0.25">
      <c r="G76"/>
    </row>
    <row r="77" spans="7:7" x14ac:dyDescent="0.25">
      <c r="G77"/>
    </row>
    <row r="78" spans="7:7" x14ac:dyDescent="0.25">
      <c r="G78"/>
    </row>
    <row r="79" spans="7:7" x14ac:dyDescent="0.25">
      <c r="G79"/>
    </row>
    <row r="80" spans="7:7" x14ac:dyDescent="0.25">
      <c r="G80"/>
    </row>
    <row r="81" spans="7:7" x14ac:dyDescent="0.25">
      <c r="G81"/>
    </row>
    <row r="82" spans="7:7" x14ac:dyDescent="0.25">
      <c r="G82"/>
    </row>
    <row r="83" spans="7:7" x14ac:dyDescent="0.25">
      <c r="G83"/>
    </row>
    <row r="84" spans="7:7" x14ac:dyDescent="0.25">
      <c r="G84"/>
    </row>
    <row r="85" spans="7:7" x14ac:dyDescent="0.25">
      <c r="G85"/>
    </row>
    <row r="86" spans="7:7" x14ac:dyDescent="0.25">
      <c r="G86"/>
    </row>
    <row r="87" spans="7:7" x14ac:dyDescent="0.25">
      <c r="G87"/>
    </row>
    <row r="88" spans="7:7" x14ac:dyDescent="0.25">
      <c r="G88"/>
    </row>
    <row r="89" spans="7:7" x14ac:dyDescent="0.25">
      <c r="G89"/>
    </row>
    <row r="90" spans="7:7" x14ac:dyDescent="0.25">
      <c r="G90"/>
    </row>
    <row r="91" spans="7:7" x14ac:dyDescent="0.25">
      <c r="G91"/>
    </row>
    <row r="92" spans="7:7" x14ac:dyDescent="0.25">
      <c r="G92"/>
    </row>
    <row r="93" spans="7:7" x14ac:dyDescent="0.25">
      <c r="G93"/>
    </row>
    <row r="94" spans="7:7" x14ac:dyDescent="0.25">
      <c r="G94"/>
    </row>
    <row r="95" spans="7:7" x14ac:dyDescent="0.25">
      <c r="G95"/>
    </row>
    <row r="96" spans="7:7" x14ac:dyDescent="0.25">
      <c r="G96"/>
    </row>
    <row r="97" spans="7:7" x14ac:dyDescent="0.25">
      <c r="G97"/>
    </row>
    <row r="98" spans="7:7" x14ac:dyDescent="0.25">
      <c r="G98"/>
    </row>
    <row r="99" spans="7:7" x14ac:dyDescent="0.25">
      <c r="G99"/>
    </row>
    <row r="100" spans="7:7" x14ac:dyDescent="0.25">
      <c r="G100"/>
    </row>
    <row r="101" spans="7:7" x14ac:dyDescent="0.25">
      <c r="G101"/>
    </row>
    <row r="102" spans="7:7" x14ac:dyDescent="0.25">
      <c r="G102"/>
    </row>
    <row r="103" spans="7:7" x14ac:dyDescent="0.25">
      <c r="G103"/>
    </row>
    <row r="104" spans="7:7" x14ac:dyDescent="0.25">
      <c r="G104"/>
    </row>
    <row r="105" spans="7:7" x14ac:dyDescent="0.25">
      <c r="G105"/>
    </row>
    <row r="106" spans="7:7" x14ac:dyDescent="0.25">
      <c r="G106"/>
    </row>
    <row r="107" spans="7:7" x14ac:dyDescent="0.25">
      <c r="G107"/>
    </row>
    <row r="108" spans="7:7" x14ac:dyDescent="0.25">
      <c r="G108"/>
    </row>
    <row r="109" spans="7:7" x14ac:dyDescent="0.25">
      <c r="G109"/>
    </row>
    <row r="110" spans="7:7" x14ac:dyDescent="0.25">
      <c r="G110"/>
    </row>
    <row r="111" spans="7:7" x14ac:dyDescent="0.25">
      <c r="G111"/>
    </row>
    <row r="112" spans="7:7" x14ac:dyDescent="0.25">
      <c r="G112"/>
    </row>
    <row r="113" spans="7:7" x14ac:dyDescent="0.25">
      <c r="G113"/>
    </row>
    <row r="114" spans="7:7" x14ac:dyDescent="0.25">
      <c r="G114"/>
    </row>
    <row r="115" spans="7:7" x14ac:dyDescent="0.25">
      <c r="G115"/>
    </row>
    <row r="116" spans="7:7" x14ac:dyDescent="0.25">
      <c r="G116"/>
    </row>
    <row r="117" spans="7:7" x14ac:dyDescent="0.25">
      <c r="G117"/>
    </row>
    <row r="118" spans="7:7" x14ac:dyDescent="0.25">
      <c r="G118"/>
    </row>
    <row r="119" spans="7:7" x14ac:dyDescent="0.25">
      <c r="G119"/>
    </row>
    <row r="120" spans="7:7" x14ac:dyDescent="0.25">
      <c r="G120"/>
    </row>
    <row r="121" spans="7:7" x14ac:dyDescent="0.25">
      <c r="G121"/>
    </row>
    <row r="122" spans="7:7" x14ac:dyDescent="0.25">
      <c r="G122"/>
    </row>
    <row r="123" spans="7:7" x14ac:dyDescent="0.25">
      <c r="G123"/>
    </row>
    <row r="124" spans="7:7" x14ac:dyDescent="0.25">
      <c r="G124"/>
    </row>
    <row r="125" spans="7:7" x14ac:dyDescent="0.25">
      <c r="G125"/>
    </row>
    <row r="126" spans="7:7" x14ac:dyDescent="0.25">
      <c r="G126"/>
    </row>
    <row r="127" spans="7:7" x14ac:dyDescent="0.25">
      <c r="G127"/>
    </row>
    <row r="128" spans="7:7" x14ac:dyDescent="0.25">
      <c r="G128"/>
    </row>
    <row r="129" spans="7:7" x14ac:dyDescent="0.25">
      <c r="G129"/>
    </row>
    <row r="130" spans="7:7" x14ac:dyDescent="0.25">
      <c r="G130"/>
    </row>
    <row r="131" spans="7:7" x14ac:dyDescent="0.25">
      <c r="G131"/>
    </row>
    <row r="132" spans="7:7" x14ac:dyDescent="0.25">
      <c r="G132"/>
    </row>
    <row r="133" spans="7:7" x14ac:dyDescent="0.25">
      <c r="G133"/>
    </row>
    <row r="134" spans="7:7" x14ac:dyDescent="0.25">
      <c r="G134"/>
    </row>
    <row r="135" spans="7:7" x14ac:dyDescent="0.25">
      <c r="G135"/>
    </row>
    <row r="136" spans="7:7" x14ac:dyDescent="0.25">
      <c r="G136"/>
    </row>
    <row r="137" spans="7:7" x14ac:dyDescent="0.25">
      <c r="G137"/>
    </row>
    <row r="138" spans="7:7" x14ac:dyDescent="0.25">
      <c r="G138"/>
    </row>
    <row r="139" spans="7:7" x14ac:dyDescent="0.25">
      <c r="G139"/>
    </row>
    <row r="140" spans="7:7" x14ac:dyDescent="0.25">
      <c r="G140"/>
    </row>
    <row r="141" spans="7:7" x14ac:dyDescent="0.25">
      <c r="G141"/>
    </row>
    <row r="142" spans="7:7" x14ac:dyDescent="0.25">
      <c r="G142"/>
    </row>
    <row r="143" spans="7:7" x14ac:dyDescent="0.25">
      <c r="G143"/>
    </row>
    <row r="144" spans="7:7" x14ac:dyDescent="0.25">
      <c r="G144"/>
    </row>
    <row r="145" spans="7:7" x14ac:dyDescent="0.25">
      <c r="G145"/>
    </row>
    <row r="146" spans="7:7" x14ac:dyDescent="0.25">
      <c r="G146"/>
    </row>
    <row r="147" spans="7:7" x14ac:dyDescent="0.25">
      <c r="G147"/>
    </row>
    <row r="148" spans="7:7" x14ac:dyDescent="0.25">
      <c r="G148"/>
    </row>
    <row r="149" spans="7:7" x14ac:dyDescent="0.25">
      <c r="G149"/>
    </row>
    <row r="150" spans="7:7" x14ac:dyDescent="0.25">
      <c r="G150"/>
    </row>
    <row r="151" spans="7:7" x14ac:dyDescent="0.25">
      <c r="G151"/>
    </row>
    <row r="152" spans="7:7" x14ac:dyDescent="0.25">
      <c r="G152"/>
    </row>
    <row r="153" spans="7:7" x14ac:dyDescent="0.25">
      <c r="G153"/>
    </row>
    <row r="154" spans="7:7" x14ac:dyDescent="0.25">
      <c r="G154"/>
    </row>
    <row r="155" spans="7:7" x14ac:dyDescent="0.25">
      <c r="G155"/>
    </row>
    <row r="156" spans="7:7" x14ac:dyDescent="0.25">
      <c r="G156"/>
    </row>
    <row r="157" spans="7:7" x14ac:dyDescent="0.25">
      <c r="G157"/>
    </row>
    <row r="158" spans="7:7" x14ac:dyDescent="0.25">
      <c r="G158"/>
    </row>
    <row r="159" spans="7:7" x14ac:dyDescent="0.25">
      <c r="G159"/>
    </row>
    <row r="160" spans="7:7" x14ac:dyDescent="0.25">
      <c r="G160"/>
    </row>
    <row r="161" spans="7:7" x14ac:dyDescent="0.25">
      <c r="G161"/>
    </row>
    <row r="162" spans="7:7" x14ac:dyDescent="0.25">
      <c r="G162"/>
    </row>
    <row r="163" spans="7:7" x14ac:dyDescent="0.25">
      <c r="G163"/>
    </row>
    <row r="164" spans="7:7" x14ac:dyDescent="0.25">
      <c r="G164"/>
    </row>
    <row r="165" spans="7:7" x14ac:dyDescent="0.25">
      <c r="G165"/>
    </row>
    <row r="166" spans="7:7" x14ac:dyDescent="0.25">
      <c r="G166"/>
    </row>
    <row r="167" spans="7:7" x14ac:dyDescent="0.25">
      <c r="G167"/>
    </row>
    <row r="168" spans="7:7" x14ac:dyDescent="0.25">
      <c r="G168"/>
    </row>
    <row r="169" spans="7:7" x14ac:dyDescent="0.25">
      <c r="G169"/>
    </row>
    <row r="170" spans="7:7" x14ac:dyDescent="0.25">
      <c r="G170"/>
    </row>
    <row r="171" spans="7:7" x14ac:dyDescent="0.25">
      <c r="G171"/>
    </row>
    <row r="172" spans="7:7" x14ac:dyDescent="0.25">
      <c r="G172"/>
    </row>
    <row r="173" spans="7:7" x14ac:dyDescent="0.25">
      <c r="G173"/>
    </row>
    <row r="174" spans="7:7" x14ac:dyDescent="0.25">
      <c r="G174"/>
    </row>
    <row r="175" spans="7:7" x14ac:dyDescent="0.25">
      <c r="G175"/>
    </row>
    <row r="176" spans="7:7" x14ac:dyDescent="0.25">
      <c r="G176"/>
    </row>
    <row r="177" spans="7:7" x14ac:dyDescent="0.25">
      <c r="G177"/>
    </row>
    <row r="178" spans="7:7" x14ac:dyDescent="0.25">
      <c r="G178"/>
    </row>
    <row r="179" spans="7:7" x14ac:dyDescent="0.25">
      <c r="G179"/>
    </row>
    <row r="180" spans="7:7" x14ac:dyDescent="0.25">
      <c r="G180"/>
    </row>
    <row r="181" spans="7:7" x14ac:dyDescent="0.25">
      <c r="G181"/>
    </row>
    <row r="182" spans="7:7" x14ac:dyDescent="0.25">
      <c r="G182"/>
    </row>
    <row r="183" spans="7:7" x14ac:dyDescent="0.25">
      <c r="G183"/>
    </row>
    <row r="184" spans="7:7" x14ac:dyDescent="0.25">
      <c r="G184"/>
    </row>
    <row r="185" spans="7:7" x14ac:dyDescent="0.25">
      <c r="G185"/>
    </row>
    <row r="186" spans="7:7" x14ac:dyDescent="0.25">
      <c r="G186"/>
    </row>
    <row r="187" spans="7:7" x14ac:dyDescent="0.25">
      <c r="G187"/>
    </row>
    <row r="188" spans="7:7" x14ac:dyDescent="0.25">
      <c r="G188"/>
    </row>
    <row r="189" spans="7:7" x14ac:dyDescent="0.25">
      <c r="G189"/>
    </row>
    <row r="190" spans="7:7" x14ac:dyDescent="0.25">
      <c r="G190"/>
    </row>
    <row r="191" spans="7:7" x14ac:dyDescent="0.25">
      <c r="G191"/>
    </row>
    <row r="192" spans="7:7" x14ac:dyDescent="0.25">
      <c r="G192"/>
    </row>
    <row r="193" spans="7:7" x14ac:dyDescent="0.25">
      <c r="G193"/>
    </row>
    <row r="194" spans="7:7" x14ac:dyDescent="0.25">
      <c r="G194"/>
    </row>
    <row r="195" spans="7:7" x14ac:dyDescent="0.25">
      <c r="G195"/>
    </row>
    <row r="196" spans="7:7" x14ac:dyDescent="0.25">
      <c r="G196"/>
    </row>
    <row r="197" spans="7:7" x14ac:dyDescent="0.25">
      <c r="G197"/>
    </row>
    <row r="198" spans="7:7" x14ac:dyDescent="0.25">
      <c r="G198"/>
    </row>
    <row r="199" spans="7:7" x14ac:dyDescent="0.25">
      <c r="G199"/>
    </row>
    <row r="200" spans="7:7" x14ac:dyDescent="0.25">
      <c r="G200"/>
    </row>
    <row r="201" spans="7:7" x14ac:dyDescent="0.25">
      <c r="G201"/>
    </row>
    <row r="202" spans="7:7" x14ac:dyDescent="0.25">
      <c r="G202"/>
    </row>
    <row r="203" spans="7:7" x14ac:dyDescent="0.25">
      <c r="G203"/>
    </row>
    <row r="204" spans="7:7" x14ac:dyDescent="0.25">
      <c r="G204"/>
    </row>
    <row r="205" spans="7:7" x14ac:dyDescent="0.25">
      <c r="G205"/>
    </row>
    <row r="206" spans="7:7" x14ac:dyDescent="0.25">
      <c r="G206"/>
    </row>
    <row r="207" spans="7:7" x14ac:dyDescent="0.25">
      <c r="G207"/>
    </row>
    <row r="208" spans="7:7" x14ac:dyDescent="0.25">
      <c r="G208"/>
    </row>
    <row r="209" spans="7:7" x14ac:dyDescent="0.25">
      <c r="G209"/>
    </row>
    <row r="210" spans="7:7" x14ac:dyDescent="0.25">
      <c r="G210"/>
    </row>
    <row r="211" spans="7:7" x14ac:dyDescent="0.25">
      <c r="G211"/>
    </row>
    <row r="212" spans="7:7" x14ac:dyDescent="0.25">
      <c r="G212"/>
    </row>
    <row r="213" spans="7:7" x14ac:dyDescent="0.25">
      <c r="G213"/>
    </row>
    <row r="214" spans="7:7" x14ac:dyDescent="0.25">
      <c r="G214"/>
    </row>
    <row r="215" spans="7:7" x14ac:dyDescent="0.25">
      <c r="G215"/>
    </row>
    <row r="216" spans="7:7" x14ac:dyDescent="0.25">
      <c r="G216"/>
    </row>
    <row r="217" spans="7:7" x14ac:dyDescent="0.25">
      <c r="G217"/>
    </row>
    <row r="218" spans="7:7" x14ac:dyDescent="0.25">
      <c r="G218"/>
    </row>
    <row r="219" spans="7:7" x14ac:dyDescent="0.25">
      <c r="G219"/>
    </row>
    <row r="220" spans="7:7" x14ac:dyDescent="0.25">
      <c r="G220"/>
    </row>
    <row r="221" spans="7:7" x14ac:dyDescent="0.25">
      <c r="G221"/>
    </row>
    <row r="222" spans="7:7" x14ac:dyDescent="0.25">
      <c r="G222"/>
    </row>
    <row r="223" spans="7:7" x14ac:dyDescent="0.25">
      <c r="G223"/>
    </row>
    <row r="224" spans="7:7" x14ac:dyDescent="0.25">
      <c r="G224"/>
    </row>
    <row r="225" spans="7:7" x14ac:dyDescent="0.25">
      <c r="G225"/>
    </row>
    <row r="226" spans="7:7" x14ac:dyDescent="0.25">
      <c r="G226"/>
    </row>
    <row r="227" spans="7:7" x14ac:dyDescent="0.25">
      <c r="G227"/>
    </row>
    <row r="228" spans="7:7" x14ac:dyDescent="0.25">
      <c r="G228"/>
    </row>
    <row r="229" spans="7:7" x14ac:dyDescent="0.25">
      <c r="G229"/>
    </row>
    <row r="230" spans="7:7" x14ac:dyDescent="0.25">
      <c r="G230"/>
    </row>
    <row r="231" spans="7:7" x14ac:dyDescent="0.25">
      <c r="G231"/>
    </row>
    <row r="232" spans="7:7" x14ac:dyDescent="0.25">
      <c r="G232"/>
    </row>
    <row r="233" spans="7:7" x14ac:dyDescent="0.25">
      <c r="G233"/>
    </row>
    <row r="234" spans="7:7" x14ac:dyDescent="0.25">
      <c r="G234"/>
    </row>
    <row r="235" spans="7:7" x14ac:dyDescent="0.25">
      <c r="G235"/>
    </row>
    <row r="236" spans="7:7" x14ac:dyDescent="0.25">
      <c r="G236"/>
    </row>
    <row r="237" spans="7:7" x14ac:dyDescent="0.25">
      <c r="G237"/>
    </row>
    <row r="238" spans="7:7" x14ac:dyDescent="0.25">
      <c r="G238"/>
    </row>
    <row r="239" spans="7:7" x14ac:dyDescent="0.25">
      <c r="G239"/>
    </row>
    <row r="240" spans="7:7" x14ac:dyDescent="0.25">
      <c r="G240"/>
    </row>
    <row r="241" spans="7:7" x14ac:dyDescent="0.25">
      <c r="G241"/>
    </row>
    <row r="242" spans="7:7" x14ac:dyDescent="0.25">
      <c r="G242"/>
    </row>
    <row r="243" spans="7:7" x14ac:dyDescent="0.25">
      <c r="G243"/>
    </row>
    <row r="244" spans="7:7" x14ac:dyDescent="0.25">
      <c r="G244"/>
    </row>
    <row r="245" spans="7:7" x14ac:dyDescent="0.25">
      <c r="G245"/>
    </row>
    <row r="246" spans="7:7" x14ac:dyDescent="0.25">
      <c r="G246"/>
    </row>
    <row r="247" spans="7:7" x14ac:dyDescent="0.25">
      <c r="G247"/>
    </row>
    <row r="248" spans="7:7" x14ac:dyDescent="0.25">
      <c r="G248"/>
    </row>
    <row r="249" spans="7:7" x14ac:dyDescent="0.25">
      <c r="G249"/>
    </row>
    <row r="250" spans="7:7" x14ac:dyDescent="0.25">
      <c r="G250"/>
    </row>
    <row r="251" spans="7:7" x14ac:dyDescent="0.25">
      <c r="G251"/>
    </row>
    <row r="252" spans="7:7" x14ac:dyDescent="0.25">
      <c r="G252"/>
    </row>
    <row r="253" spans="7:7" x14ac:dyDescent="0.25">
      <c r="G253"/>
    </row>
    <row r="254" spans="7:7" x14ac:dyDescent="0.25">
      <c r="G254"/>
    </row>
    <row r="255" spans="7:7" x14ac:dyDescent="0.25">
      <c r="G255"/>
    </row>
    <row r="256" spans="7:7" x14ac:dyDescent="0.25">
      <c r="G256"/>
    </row>
    <row r="257" spans="7:7" x14ac:dyDescent="0.25">
      <c r="G257"/>
    </row>
    <row r="258" spans="7:7" x14ac:dyDescent="0.25">
      <c r="G258"/>
    </row>
    <row r="259" spans="7:7" x14ac:dyDescent="0.25">
      <c r="G259"/>
    </row>
    <row r="260" spans="7:7" x14ac:dyDescent="0.25">
      <c r="G260"/>
    </row>
    <row r="261" spans="7:7" x14ac:dyDescent="0.25">
      <c r="G261"/>
    </row>
    <row r="262" spans="7:7" x14ac:dyDescent="0.25">
      <c r="G262"/>
    </row>
    <row r="263" spans="7:7" x14ac:dyDescent="0.25">
      <c r="G263"/>
    </row>
    <row r="264" spans="7:7" x14ac:dyDescent="0.25">
      <c r="G264"/>
    </row>
    <row r="265" spans="7:7" x14ac:dyDescent="0.25">
      <c r="G265"/>
    </row>
    <row r="266" spans="7:7" x14ac:dyDescent="0.25">
      <c r="G266"/>
    </row>
    <row r="267" spans="7:7" x14ac:dyDescent="0.25">
      <c r="G267"/>
    </row>
    <row r="268" spans="7:7" x14ac:dyDescent="0.25">
      <c r="G268"/>
    </row>
    <row r="269" spans="7:7" x14ac:dyDescent="0.25">
      <c r="G269"/>
    </row>
    <row r="270" spans="7:7" x14ac:dyDescent="0.25">
      <c r="G270"/>
    </row>
    <row r="271" spans="7:7" x14ac:dyDescent="0.25">
      <c r="G271"/>
    </row>
    <row r="272" spans="7:7" x14ac:dyDescent="0.25">
      <c r="G272"/>
    </row>
    <row r="273" spans="7:7" x14ac:dyDescent="0.25">
      <c r="G273"/>
    </row>
    <row r="274" spans="7:7" x14ac:dyDescent="0.25">
      <c r="G274"/>
    </row>
    <row r="275" spans="7:7" x14ac:dyDescent="0.25">
      <c r="G275"/>
    </row>
    <row r="276" spans="7:7" x14ac:dyDescent="0.25">
      <c r="G276"/>
    </row>
    <row r="277" spans="7:7" x14ac:dyDescent="0.25">
      <c r="G277"/>
    </row>
    <row r="278" spans="7:7" x14ac:dyDescent="0.25">
      <c r="G278"/>
    </row>
    <row r="279" spans="7:7" x14ac:dyDescent="0.25">
      <c r="G279"/>
    </row>
    <row r="280" spans="7:7" x14ac:dyDescent="0.25">
      <c r="G280"/>
    </row>
    <row r="281" spans="7:7" x14ac:dyDescent="0.25">
      <c r="G281"/>
    </row>
    <row r="282" spans="7:7" x14ac:dyDescent="0.25">
      <c r="G282"/>
    </row>
    <row r="283" spans="7:7" x14ac:dyDescent="0.25">
      <c r="G283"/>
    </row>
    <row r="284" spans="7:7" x14ac:dyDescent="0.25">
      <c r="G284"/>
    </row>
    <row r="285" spans="7:7" x14ac:dyDescent="0.25">
      <c r="G285"/>
    </row>
    <row r="286" spans="7:7" x14ac:dyDescent="0.25">
      <c r="G286"/>
    </row>
    <row r="287" spans="7:7" x14ac:dyDescent="0.25">
      <c r="G287"/>
    </row>
    <row r="288" spans="7:7" x14ac:dyDescent="0.25">
      <c r="G288"/>
    </row>
    <row r="289" spans="7:7" x14ac:dyDescent="0.25">
      <c r="G289"/>
    </row>
    <row r="290" spans="7:7" x14ac:dyDescent="0.25">
      <c r="G290"/>
    </row>
    <row r="291" spans="7:7" x14ac:dyDescent="0.25">
      <c r="G291"/>
    </row>
    <row r="292" spans="7:7" x14ac:dyDescent="0.25">
      <c r="G292"/>
    </row>
    <row r="293" spans="7:7" x14ac:dyDescent="0.25">
      <c r="G293"/>
    </row>
    <row r="294" spans="7:7" x14ac:dyDescent="0.25">
      <c r="G294"/>
    </row>
    <row r="295" spans="7:7" x14ac:dyDescent="0.25">
      <c r="G295"/>
    </row>
    <row r="296" spans="7:7" x14ac:dyDescent="0.25">
      <c r="G296"/>
    </row>
    <row r="297" spans="7:7" x14ac:dyDescent="0.25">
      <c r="G297"/>
    </row>
    <row r="298" spans="7:7" x14ac:dyDescent="0.25">
      <c r="G298"/>
    </row>
    <row r="299" spans="7:7" x14ac:dyDescent="0.25">
      <c r="G299"/>
    </row>
    <row r="300" spans="7:7" x14ac:dyDescent="0.25">
      <c r="G300"/>
    </row>
    <row r="301" spans="7:7" x14ac:dyDescent="0.25">
      <c r="G301"/>
    </row>
    <row r="302" spans="7:7" x14ac:dyDescent="0.25">
      <c r="G302"/>
    </row>
    <row r="303" spans="7:7" x14ac:dyDescent="0.25">
      <c r="G303"/>
    </row>
    <row r="304" spans="7:7" x14ac:dyDescent="0.25">
      <c r="G304"/>
    </row>
    <row r="305" spans="7:7" x14ac:dyDescent="0.25">
      <c r="G305"/>
    </row>
    <row r="306" spans="7:7" x14ac:dyDescent="0.25">
      <c r="G306"/>
    </row>
    <row r="307" spans="7:7" x14ac:dyDescent="0.25">
      <c r="G307"/>
    </row>
    <row r="308" spans="7:7" x14ac:dyDescent="0.25">
      <c r="G308"/>
    </row>
    <row r="309" spans="7:7" x14ac:dyDescent="0.25">
      <c r="G309"/>
    </row>
    <row r="310" spans="7:7" x14ac:dyDescent="0.25">
      <c r="G310"/>
    </row>
    <row r="311" spans="7:7" x14ac:dyDescent="0.25">
      <c r="G311"/>
    </row>
    <row r="312" spans="7:7" x14ac:dyDescent="0.25">
      <c r="G312"/>
    </row>
    <row r="313" spans="7:7" x14ac:dyDescent="0.25">
      <c r="G313"/>
    </row>
    <row r="314" spans="7:7" x14ac:dyDescent="0.25">
      <c r="G314"/>
    </row>
    <row r="315" spans="7:7" x14ac:dyDescent="0.25">
      <c r="G315"/>
    </row>
    <row r="316" spans="7:7" x14ac:dyDescent="0.25">
      <c r="G316"/>
    </row>
    <row r="317" spans="7:7" x14ac:dyDescent="0.25">
      <c r="G317"/>
    </row>
    <row r="318" spans="7:7" x14ac:dyDescent="0.25">
      <c r="G318"/>
    </row>
    <row r="319" spans="7:7" x14ac:dyDescent="0.25">
      <c r="G319"/>
    </row>
    <row r="320" spans="7:7" x14ac:dyDescent="0.25">
      <c r="G320"/>
    </row>
    <row r="321" spans="7:7" x14ac:dyDescent="0.25">
      <c r="G321"/>
    </row>
    <row r="322" spans="7:7" x14ac:dyDescent="0.25">
      <c r="G322"/>
    </row>
    <row r="323" spans="7:7" x14ac:dyDescent="0.25">
      <c r="G323"/>
    </row>
    <row r="324" spans="7:7" x14ac:dyDescent="0.25">
      <c r="G324"/>
    </row>
    <row r="325" spans="7:7" x14ac:dyDescent="0.25">
      <c r="G325"/>
    </row>
    <row r="326" spans="7:7" x14ac:dyDescent="0.25">
      <c r="G326"/>
    </row>
    <row r="327" spans="7:7" x14ac:dyDescent="0.25">
      <c r="G327"/>
    </row>
    <row r="328" spans="7:7" x14ac:dyDescent="0.25">
      <c r="G328"/>
    </row>
    <row r="329" spans="7:7" x14ac:dyDescent="0.25">
      <c r="G329"/>
    </row>
    <row r="330" spans="7:7" x14ac:dyDescent="0.25">
      <c r="G330"/>
    </row>
    <row r="331" spans="7:7" x14ac:dyDescent="0.25">
      <c r="G331"/>
    </row>
    <row r="332" spans="7:7" x14ac:dyDescent="0.25">
      <c r="G332"/>
    </row>
    <row r="333" spans="7:7" x14ac:dyDescent="0.25">
      <c r="G333"/>
    </row>
    <row r="334" spans="7:7" x14ac:dyDescent="0.25">
      <c r="G334"/>
    </row>
    <row r="335" spans="7:7" x14ac:dyDescent="0.25">
      <c r="G335"/>
    </row>
    <row r="336" spans="7:7" x14ac:dyDescent="0.25">
      <c r="G336"/>
    </row>
    <row r="337" spans="7:7" x14ac:dyDescent="0.25">
      <c r="G337"/>
    </row>
    <row r="338" spans="7:7" x14ac:dyDescent="0.25">
      <c r="G338"/>
    </row>
    <row r="339" spans="7:7" x14ac:dyDescent="0.25">
      <c r="G339"/>
    </row>
    <row r="340" spans="7:7" x14ac:dyDescent="0.25">
      <c r="G340"/>
    </row>
    <row r="341" spans="7:7" x14ac:dyDescent="0.25">
      <c r="G341"/>
    </row>
    <row r="342" spans="7:7" x14ac:dyDescent="0.25">
      <c r="G342"/>
    </row>
    <row r="343" spans="7:7" x14ac:dyDescent="0.25">
      <c r="G343"/>
    </row>
    <row r="344" spans="7:7" x14ac:dyDescent="0.25">
      <c r="G344"/>
    </row>
    <row r="345" spans="7:7" x14ac:dyDescent="0.25">
      <c r="G345"/>
    </row>
    <row r="346" spans="7:7" x14ac:dyDescent="0.25">
      <c r="G346"/>
    </row>
    <row r="347" spans="7:7" x14ac:dyDescent="0.25">
      <c r="G347"/>
    </row>
    <row r="348" spans="7:7" x14ac:dyDescent="0.25">
      <c r="G348"/>
    </row>
    <row r="349" spans="7:7" x14ac:dyDescent="0.25">
      <c r="G349"/>
    </row>
    <row r="350" spans="7:7" x14ac:dyDescent="0.25">
      <c r="G350"/>
    </row>
    <row r="351" spans="7:7" x14ac:dyDescent="0.25">
      <c r="G351"/>
    </row>
    <row r="352" spans="7:7" x14ac:dyDescent="0.25">
      <c r="G352"/>
    </row>
    <row r="353" spans="7:7" x14ac:dyDescent="0.25">
      <c r="G353"/>
    </row>
    <row r="354" spans="7:7" x14ac:dyDescent="0.25">
      <c r="G354"/>
    </row>
    <row r="355" spans="7:7" x14ac:dyDescent="0.25">
      <c r="G355"/>
    </row>
    <row r="356" spans="7:7" x14ac:dyDescent="0.25">
      <c r="G356"/>
    </row>
    <row r="357" spans="7:7" x14ac:dyDescent="0.25">
      <c r="G357"/>
    </row>
    <row r="358" spans="7:7" x14ac:dyDescent="0.25">
      <c r="G358"/>
    </row>
    <row r="359" spans="7:7" x14ac:dyDescent="0.25">
      <c r="G359"/>
    </row>
    <row r="360" spans="7:7" x14ac:dyDescent="0.25">
      <c r="G360"/>
    </row>
    <row r="361" spans="7:7" x14ac:dyDescent="0.25">
      <c r="G361"/>
    </row>
    <row r="362" spans="7:7" x14ac:dyDescent="0.25">
      <c r="G362"/>
    </row>
    <row r="363" spans="7:7" x14ac:dyDescent="0.25">
      <c r="G363"/>
    </row>
    <row r="364" spans="7:7" x14ac:dyDescent="0.25">
      <c r="G364"/>
    </row>
    <row r="365" spans="7:7" x14ac:dyDescent="0.25">
      <c r="G365"/>
    </row>
    <row r="366" spans="7:7" x14ac:dyDescent="0.25">
      <c r="G366"/>
    </row>
    <row r="367" spans="7:7" x14ac:dyDescent="0.25">
      <c r="G367"/>
    </row>
    <row r="368" spans="7:7" x14ac:dyDescent="0.25">
      <c r="G368"/>
    </row>
    <row r="369" spans="7:7" x14ac:dyDescent="0.25">
      <c r="G369"/>
    </row>
    <row r="370" spans="7:7" x14ac:dyDescent="0.25">
      <c r="G370"/>
    </row>
    <row r="371" spans="7:7" x14ac:dyDescent="0.25">
      <c r="G371"/>
    </row>
    <row r="372" spans="7:7" x14ac:dyDescent="0.25">
      <c r="G372"/>
    </row>
    <row r="373" spans="7:7" x14ac:dyDescent="0.25">
      <c r="G373"/>
    </row>
    <row r="374" spans="7:7" x14ac:dyDescent="0.25">
      <c r="G374"/>
    </row>
    <row r="375" spans="7:7" x14ac:dyDescent="0.25">
      <c r="G375"/>
    </row>
    <row r="376" spans="7:7" x14ac:dyDescent="0.25">
      <c r="G376"/>
    </row>
    <row r="377" spans="7:7" x14ac:dyDescent="0.25">
      <c r="G377"/>
    </row>
    <row r="378" spans="7:7" x14ac:dyDescent="0.25">
      <c r="G378"/>
    </row>
    <row r="379" spans="7:7" x14ac:dyDescent="0.25">
      <c r="G379"/>
    </row>
    <row r="380" spans="7:7" x14ac:dyDescent="0.25">
      <c r="G380"/>
    </row>
    <row r="381" spans="7:7" x14ac:dyDescent="0.25">
      <c r="G381"/>
    </row>
    <row r="382" spans="7:7" x14ac:dyDescent="0.25">
      <c r="G382"/>
    </row>
    <row r="383" spans="7:7" x14ac:dyDescent="0.25">
      <c r="G383"/>
    </row>
    <row r="384" spans="7:7" x14ac:dyDescent="0.25">
      <c r="G384"/>
    </row>
    <row r="385" spans="7:7" x14ac:dyDescent="0.25">
      <c r="G385"/>
    </row>
    <row r="386" spans="7:7" x14ac:dyDescent="0.25">
      <c r="G386"/>
    </row>
    <row r="387" spans="7:7" x14ac:dyDescent="0.25">
      <c r="G387"/>
    </row>
    <row r="388" spans="7:7" x14ac:dyDescent="0.25">
      <c r="G388"/>
    </row>
    <row r="389" spans="7:7" x14ac:dyDescent="0.25">
      <c r="G389"/>
    </row>
    <row r="390" spans="7:7" x14ac:dyDescent="0.25">
      <c r="G390"/>
    </row>
    <row r="391" spans="7:7" x14ac:dyDescent="0.25">
      <c r="G391"/>
    </row>
    <row r="392" spans="7:7" x14ac:dyDescent="0.25">
      <c r="G392"/>
    </row>
    <row r="393" spans="7:7" x14ac:dyDescent="0.25">
      <c r="G393"/>
    </row>
    <row r="394" spans="7:7" x14ac:dyDescent="0.25">
      <c r="G394"/>
    </row>
    <row r="395" spans="7:7" x14ac:dyDescent="0.25">
      <c r="G395"/>
    </row>
    <row r="396" spans="7:7" x14ac:dyDescent="0.25">
      <c r="G396"/>
    </row>
    <row r="397" spans="7:7" x14ac:dyDescent="0.25">
      <c r="G397"/>
    </row>
    <row r="398" spans="7:7" x14ac:dyDescent="0.25">
      <c r="G398"/>
    </row>
    <row r="399" spans="7:7" x14ac:dyDescent="0.25">
      <c r="G399"/>
    </row>
    <row r="400" spans="7:7" x14ac:dyDescent="0.25">
      <c r="G400"/>
    </row>
    <row r="401" spans="7:7" x14ac:dyDescent="0.25">
      <c r="G401"/>
    </row>
    <row r="402" spans="7:7" x14ac:dyDescent="0.25">
      <c r="G402"/>
    </row>
    <row r="403" spans="7:7" x14ac:dyDescent="0.25">
      <c r="G403"/>
    </row>
    <row r="404" spans="7:7" x14ac:dyDescent="0.25">
      <c r="G404"/>
    </row>
    <row r="405" spans="7:7" x14ac:dyDescent="0.25">
      <c r="G405"/>
    </row>
    <row r="406" spans="7:7" x14ac:dyDescent="0.25">
      <c r="G406"/>
    </row>
    <row r="407" spans="7:7" x14ac:dyDescent="0.25">
      <c r="G407"/>
    </row>
    <row r="408" spans="7:7" x14ac:dyDescent="0.25">
      <c r="G408"/>
    </row>
    <row r="409" spans="7:7" x14ac:dyDescent="0.25">
      <c r="G409"/>
    </row>
    <row r="410" spans="7:7" x14ac:dyDescent="0.25">
      <c r="G410"/>
    </row>
    <row r="411" spans="7:7" x14ac:dyDescent="0.25">
      <c r="G411"/>
    </row>
    <row r="412" spans="7:7" x14ac:dyDescent="0.25">
      <c r="G412"/>
    </row>
    <row r="413" spans="7:7" x14ac:dyDescent="0.25">
      <c r="G413"/>
    </row>
    <row r="414" spans="7:7" x14ac:dyDescent="0.25">
      <c r="G414"/>
    </row>
    <row r="415" spans="7:7" x14ac:dyDescent="0.25">
      <c r="G415"/>
    </row>
    <row r="416" spans="7:7" x14ac:dyDescent="0.25">
      <c r="G416"/>
    </row>
    <row r="417" spans="7:7" x14ac:dyDescent="0.25">
      <c r="G417"/>
    </row>
    <row r="418" spans="7:7" x14ac:dyDescent="0.25">
      <c r="G418"/>
    </row>
    <row r="419" spans="7:7" x14ac:dyDescent="0.25">
      <c r="G419"/>
    </row>
    <row r="420" spans="7:7" x14ac:dyDescent="0.25">
      <c r="G420"/>
    </row>
    <row r="421" spans="7:7" x14ac:dyDescent="0.25">
      <c r="G421"/>
    </row>
    <row r="422" spans="7:7" x14ac:dyDescent="0.25">
      <c r="G422"/>
    </row>
    <row r="423" spans="7:7" x14ac:dyDescent="0.25">
      <c r="G423"/>
    </row>
    <row r="424" spans="7:7" x14ac:dyDescent="0.25">
      <c r="G424"/>
    </row>
    <row r="425" spans="7:7" x14ac:dyDescent="0.25">
      <c r="G425"/>
    </row>
    <row r="426" spans="7:7" x14ac:dyDescent="0.25">
      <c r="G426"/>
    </row>
    <row r="427" spans="7:7" x14ac:dyDescent="0.25">
      <c r="G427"/>
    </row>
    <row r="428" spans="7:7" x14ac:dyDescent="0.25">
      <c r="G428"/>
    </row>
    <row r="429" spans="7:7" x14ac:dyDescent="0.25">
      <c r="G429"/>
    </row>
    <row r="430" spans="7:7" x14ac:dyDescent="0.25">
      <c r="G430"/>
    </row>
    <row r="431" spans="7:7" x14ac:dyDescent="0.25">
      <c r="G431"/>
    </row>
    <row r="432" spans="7:7" x14ac:dyDescent="0.25">
      <c r="G432"/>
    </row>
    <row r="433" spans="7:7" x14ac:dyDescent="0.25">
      <c r="G433"/>
    </row>
    <row r="434" spans="7:7" x14ac:dyDescent="0.25">
      <c r="G434"/>
    </row>
    <row r="435" spans="7:7" x14ac:dyDescent="0.25">
      <c r="G435"/>
    </row>
    <row r="436" spans="7:7" x14ac:dyDescent="0.25">
      <c r="G436"/>
    </row>
    <row r="437" spans="7:7" x14ac:dyDescent="0.25">
      <c r="G437"/>
    </row>
    <row r="438" spans="7:7" x14ac:dyDescent="0.25">
      <c r="G438"/>
    </row>
    <row r="439" spans="7:7" x14ac:dyDescent="0.25">
      <c r="G439"/>
    </row>
    <row r="440" spans="7:7" x14ac:dyDescent="0.25">
      <c r="G440"/>
    </row>
    <row r="441" spans="7:7" x14ac:dyDescent="0.25">
      <c r="G441"/>
    </row>
    <row r="442" spans="7:7" x14ac:dyDescent="0.25">
      <c r="G442"/>
    </row>
    <row r="443" spans="7:7" x14ac:dyDescent="0.25">
      <c r="G443"/>
    </row>
    <row r="444" spans="7:7" x14ac:dyDescent="0.25">
      <c r="G444"/>
    </row>
    <row r="445" spans="7:7" x14ac:dyDescent="0.25">
      <c r="G445"/>
    </row>
    <row r="446" spans="7:7" x14ac:dyDescent="0.25">
      <c r="G446"/>
    </row>
    <row r="447" spans="7:7" x14ac:dyDescent="0.25">
      <c r="G447"/>
    </row>
    <row r="448" spans="7:7" x14ac:dyDescent="0.25">
      <c r="G448"/>
    </row>
    <row r="449" spans="7:7" x14ac:dyDescent="0.25">
      <c r="G449"/>
    </row>
    <row r="450" spans="7:7" x14ac:dyDescent="0.25">
      <c r="G450"/>
    </row>
    <row r="451" spans="7:7" x14ac:dyDescent="0.25">
      <c r="G451"/>
    </row>
    <row r="452" spans="7:7" x14ac:dyDescent="0.25">
      <c r="G452"/>
    </row>
    <row r="453" spans="7:7" x14ac:dyDescent="0.25">
      <c r="G453"/>
    </row>
    <row r="454" spans="7:7" x14ac:dyDescent="0.25">
      <c r="G454"/>
    </row>
    <row r="455" spans="7:7" x14ac:dyDescent="0.25">
      <c r="G455"/>
    </row>
    <row r="456" spans="7:7" x14ac:dyDescent="0.25">
      <c r="G456"/>
    </row>
    <row r="457" spans="7:7" x14ac:dyDescent="0.25">
      <c r="G457"/>
    </row>
    <row r="458" spans="7:7" x14ac:dyDescent="0.25">
      <c r="G458"/>
    </row>
    <row r="459" spans="7:7" x14ac:dyDescent="0.25">
      <c r="G459"/>
    </row>
    <row r="460" spans="7:7" x14ac:dyDescent="0.25">
      <c r="G460"/>
    </row>
    <row r="461" spans="7:7" x14ac:dyDescent="0.25">
      <c r="G461"/>
    </row>
    <row r="462" spans="7:7" x14ac:dyDescent="0.25">
      <c r="G462"/>
    </row>
    <row r="463" spans="7:7" x14ac:dyDescent="0.25">
      <c r="G463"/>
    </row>
    <row r="464" spans="7:7" x14ac:dyDescent="0.25">
      <c r="G464"/>
    </row>
    <row r="465" spans="7:7" x14ac:dyDescent="0.25">
      <c r="G465"/>
    </row>
    <row r="466" spans="7:7" x14ac:dyDescent="0.25">
      <c r="G466"/>
    </row>
    <row r="467" spans="7:7" x14ac:dyDescent="0.25">
      <c r="G467"/>
    </row>
    <row r="468" spans="7:7" x14ac:dyDescent="0.25">
      <c r="G468"/>
    </row>
    <row r="469" spans="7:7" x14ac:dyDescent="0.25">
      <c r="G469"/>
    </row>
    <row r="470" spans="7:7" x14ac:dyDescent="0.25">
      <c r="G470"/>
    </row>
    <row r="471" spans="7:7" x14ac:dyDescent="0.25">
      <c r="G471"/>
    </row>
    <row r="472" spans="7:7" x14ac:dyDescent="0.25">
      <c r="G472"/>
    </row>
    <row r="473" spans="7:7" x14ac:dyDescent="0.25">
      <c r="G473"/>
    </row>
    <row r="474" spans="7:7" x14ac:dyDescent="0.25">
      <c r="G474"/>
    </row>
    <row r="475" spans="7:7" x14ac:dyDescent="0.25">
      <c r="G475"/>
    </row>
    <row r="476" spans="7:7" x14ac:dyDescent="0.25">
      <c r="G476"/>
    </row>
    <row r="477" spans="7:7" x14ac:dyDescent="0.25">
      <c r="G477"/>
    </row>
    <row r="478" spans="7:7" x14ac:dyDescent="0.25">
      <c r="G478"/>
    </row>
    <row r="479" spans="7:7" x14ac:dyDescent="0.25">
      <c r="G479"/>
    </row>
    <row r="480" spans="7:7" x14ac:dyDescent="0.25">
      <c r="G480"/>
    </row>
    <row r="481" spans="7:7" x14ac:dyDescent="0.25">
      <c r="G481"/>
    </row>
    <row r="482" spans="7:7" x14ac:dyDescent="0.25">
      <c r="G482"/>
    </row>
    <row r="483" spans="7:7" x14ac:dyDescent="0.25">
      <c r="G483"/>
    </row>
    <row r="484" spans="7:7" x14ac:dyDescent="0.25">
      <c r="G484"/>
    </row>
    <row r="485" spans="7:7" x14ac:dyDescent="0.25">
      <c r="G485"/>
    </row>
    <row r="486" spans="7:7" x14ac:dyDescent="0.25">
      <c r="G486"/>
    </row>
    <row r="487" spans="7:7" x14ac:dyDescent="0.25">
      <c r="G487"/>
    </row>
    <row r="488" spans="7:7" x14ac:dyDescent="0.25">
      <c r="G488"/>
    </row>
    <row r="489" spans="7:7" x14ac:dyDescent="0.25">
      <c r="G489"/>
    </row>
    <row r="490" spans="7:7" x14ac:dyDescent="0.25">
      <c r="G490"/>
    </row>
    <row r="491" spans="7:7" x14ac:dyDescent="0.25">
      <c r="G491"/>
    </row>
    <row r="492" spans="7:7" x14ac:dyDescent="0.25">
      <c r="G492"/>
    </row>
    <row r="493" spans="7:7" x14ac:dyDescent="0.25">
      <c r="G493"/>
    </row>
    <row r="494" spans="7:7" x14ac:dyDescent="0.25">
      <c r="G494"/>
    </row>
    <row r="495" spans="7:7" x14ac:dyDescent="0.25">
      <c r="G495"/>
    </row>
    <row r="496" spans="7:7" x14ac:dyDescent="0.25">
      <c r="G496"/>
    </row>
    <row r="497" spans="7:7" x14ac:dyDescent="0.25">
      <c r="G497"/>
    </row>
    <row r="498" spans="7:7" x14ac:dyDescent="0.25">
      <c r="G498"/>
    </row>
    <row r="499" spans="7:7" x14ac:dyDescent="0.25">
      <c r="G499"/>
    </row>
    <row r="500" spans="7:7" x14ac:dyDescent="0.25">
      <c r="G500"/>
    </row>
    <row r="501" spans="7:7" x14ac:dyDescent="0.25">
      <c r="G501"/>
    </row>
    <row r="502" spans="7:7" x14ac:dyDescent="0.25">
      <c r="G502"/>
    </row>
    <row r="503" spans="7:7" x14ac:dyDescent="0.25">
      <c r="G503"/>
    </row>
    <row r="504" spans="7:7" x14ac:dyDescent="0.25">
      <c r="G504"/>
    </row>
    <row r="505" spans="7:7" x14ac:dyDescent="0.25">
      <c r="G505"/>
    </row>
    <row r="506" spans="7:7" x14ac:dyDescent="0.25">
      <c r="G506"/>
    </row>
    <row r="507" spans="7:7" x14ac:dyDescent="0.25">
      <c r="G507"/>
    </row>
    <row r="508" spans="7:7" x14ac:dyDescent="0.25">
      <c r="G508"/>
    </row>
    <row r="509" spans="7:7" x14ac:dyDescent="0.25">
      <c r="G509"/>
    </row>
    <row r="510" spans="7:7" x14ac:dyDescent="0.25">
      <c r="G510"/>
    </row>
    <row r="511" spans="7:7" x14ac:dyDescent="0.25">
      <c r="G511"/>
    </row>
    <row r="512" spans="7:7" x14ac:dyDescent="0.25">
      <c r="G512"/>
    </row>
    <row r="513" spans="7:7" x14ac:dyDescent="0.25">
      <c r="G513"/>
    </row>
    <row r="514" spans="7:7" x14ac:dyDescent="0.25">
      <c r="G514"/>
    </row>
    <row r="515" spans="7:7" x14ac:dyDescent="0.25">
      <c r="G515"/>
    </row>
    <row r="516" spans="7:7" x14ac:dyDescent="0.25">
      <c r="G516"/>
    </row>
    <row r="517" spans="7:7" x14ac:dyDescent="0.25">
      <c r="G517"/>
    </row>
    <row r="518" spans="7:7" x14ac:dyDescent="0.25">
      <c r="G518"/>
    </row>
    <row r="519" spans="7:7" x14ac:dyDescent="0.25">
      <c r="G519"/>
    </row>
    <row r="520" spans="7:7" x14ac:dyDescent="0.25">
      <c r="G520"/>
    </row>
    <row r="521" spans="7:7" x14ac:dyDescent="0.25">
      <c r="G521"/>
    </row>
    <row r="522" spans="7:7" x14ac:dyDescent="0.25">
      <c r="G522"/>
    </row>
    <row r="523" spans="7:7" x14ac:dyDescent="0.25">
      <c r="G523"/>
    </row>
    <row r="524" spans="7:7" x14ac:dyDescent="0.25">
      <c r="G524"/>
    </row>
    <row r="525" spans="7:7" x14ac:dyDescent="0.25">
      <c r="G525"/>
    </row>
    <row r="526" spans="7:7" x14ac:dyDescent="0.25">
      <c r="G526"/>
    </row>
    <row r="527" spans="7:7" x14ac:dyDescent="0.25">
      <c r="G527"/>
    </row>
    <row r="528" spans="7:7" x14ac:dyDescent="0.25">
      <c r="G528"/>
    </row>
    <row r="529" spans="7:7" x14ac:dyDescent="0.25">
      <c r="G529"/>
    </row>
    <row r="530" spans="7:7" x14ac:dyDescent="0.25">
      <c r="G530"/>
    </row>
    <row r="531" spans="7:7" x14ac:dyDescent="0.25">
      <c r="G531"/>
    </row>
    <row r="532" spans="7:7" x14ac:dyDescent="0.25">
      <c r="G532"/>
    </row>
    <row r="533" spans="7:7" x14ac:dyDescent="0.25">
      <c r="G533"/>
    </row>
    <row r="534" spans="7:7" x14ac:dyDescent="0.25">
      <c r="G534"/>
    </row>
    <row r="535" spans="7:7" x14ac:dyDescent="0.25">
      <c r="G535"/>
    </row>
    <row r="536" spans="7:7" x14ac:dyDescent="0.25">
      <c r="G536"/>
    </row>
    <row r="537" spans="7:7" x14ac:dyDescent="0.25">
      <c r="G537"/>
    </row>
    <row r="538" spans="7:7" x14ac:dyDescent="0.25">
      <c r="G538"/>
    </row>
    <row r="539" spans="7:7" x14ac:dyDescent="0.25">
      <c r="G539"/>
    </row>
    <row r="540" spans="7:7" x14ac:dyDescent="0.25">
      <c r="G540"/>
    </row>
    <row r="541" spans="7:7" x14ac:dyDescent="0.25">
      <c r="G541"/>
    </row>
    <row r="542" spans="7:7" x14ac:dyDescent="0.25">
      <c r="G542"/>
    </row>
    <row r="543" spans="7:7" x14ac:dyDescent="0.25">
      <c r="G543"/>
    </row>
    <row r="544" spans="7:7" x14ac:dyDescent="0.25">
      <c r="G544"/>
    </row>
    <row r="545" spans="7:7" x14ac:dyDescent="0.25">
      <c r="G545"/>
    </row>
    <row r="546" spans="7:7" x14ac:dyDescent="0.25">
      <c r="G546"/>
    </row>
    <row r="547" spans="7:7" x14ac:dyDescent="0.25">
      <c r="G547"/>
    </row>
    <row r="548" spans="7:7" x14ac:dyDescent="0.25">
      <c r="G548"/>
    </row>
    <row r="549" spans="7:7" x14ac:dyDescent="0.25">
      <c r="G549"/>
    </row>
    <row r="550" spans="7:7" x14ac:dyDescent="0.25">
      <c r="G550"/>
    </row>
    <row r="551" spans="7:7" x14ac:dyDescent="0.25">
      <c r="G551"/>
    </row>
    <row r="552" spans="7:7" x14ac:dyDescent="0.25">
      <c r="G552"/>
    </row>
    <row r="553" spans="7:7" x14ac:dyDescent="0.25">
      <c r="G553"/>
    </row>
    <row r="554" spans="7:7" x14ac:dyDescent="0.25">
      <c r="G554"/>
    </row>
    <row r="555" spans="7:7" x14ac:dyDescent="0.25">
      <c r="G555"/>
    </row>
    <row r="556" spans="7:7" x14ac:dyDescent="0.25">
      <c r="G556"/>
    </row>
    <row r="557" spans="7:7" x14ac:dyDescent="0.25">
      <c r="G557"/>
    </row>
    <row r="558" spans="7:7" x14ac:dyDescent="0.25">
      <c r="G558"/>
    </row>
    <row r="559" spans="7:7" x14ac:dyDescent="0.25">
      <c r="G559"/>
    </row>
    <row r="560" spans="7:7" x14ac:dyDescent="0.25">
      <c r="G560"/>
    </row>
    <row r="561" spans="7:7" x14ac:dyDescent="0.25">
      <c r="G561"/>
    </row>
    <row r="562" spans="7:7" x14ac:dyDescent="0.25">
      <c r="G562"/>
    </row>
    <row r="563" spans="7:7" x14ac:dyDescent="0.25">
      <c r="G563"/>
    </row>
    <row r="564" spans="7:7" x14ac:dyDescent="0.25">
      <c r="G564"/>
    </row>
    <row r="565" spans="7:7" x14ac:dyDescent="0.25">
      <c r="G565"/>
    </row>
    <row r="566" spans="7:7" x14ac:dyDescent="0.25">
      <c r="G566"/>
    </row>
    <row r="567" spans="7:7" x14ac:dyDescent="0.25">
      <c r="G567"/>
    </row>
    <row r="568" spans="7:7" x14ac:dyDescent="0.25">
      <c r="G568"/>
    </row>
    <row r="569" spans="7:7" x14ac:dyDescent="0.25">
      <c r="G569"/>
    </row>
    <row r="570" spans="7:7" x14ac:dyDescent="0.25">
      <c r="G570"/>
    </row>
    <row r="571" spans="7:7" x14ac:dyDescent="0.25">
      <c r="G571"/>
    </row>
    <row r="572" spans="7:7" x14ac:dyDescent="0.25">
      <c r="G572"/>
    </row>
    <row r="573" spans="7:7" x14ac:dyDescent="0.25">
      <c r="G573"/>
    </row>
    <row r="574" spans="7:7" x14ac:dyDescent="0.25">
      <c r="G574"/>
    </row>
    <row r="575" spans="7:7" x14ac:dyDescent="0.25">
      <c r="G575"/>
    </row>
    <row r="576" spans="7:7" x14ac:dyDescent="0.25">
      <c r="G576"/>
    </row>
    <row r="577" spans="7:7" x14ac:dyDescent="0.25">
      <c r="G577"/>
    </row>
    <row r="578" spans="7:7" x14ac:dyDescent="0.25">
      <c r="G578"/>
    </row>
    <row r="579" spans="7:7" x14ac:dyDescent="0.25">
      <c r="G579"/>
    </row>
    <row r="580" spans="7:7" x14ac:dyDescent="0.25">
      <c r="G580"/>
    </row>
    <row r="581" spans="7:7" x14ac:dyDescent="0.25">
      <c r="G581"/>
    </row>
    <row r="582" spans="7:7" x14ac:dyDescent="0.25">
      <c r="G582"/>
    </row>
    <row r="583" spans="7:7" x14ac:dyDescent="0.25">
      <c r="G583"/>
    </row>
    <row r="584" spans="7:7" x14ac:dyDescent="0.25">
      <c r="G584"/>
    </row>
    <row r="585" spans="7:7" x14ac:dyDescent="0.25">
      <c r="G585"/>
    </row>
    <row r="586" spans="7:7" x14ac:dyDescent="0.25">
      <c r="G586"/>
    </row>
    <row r="587" spans="7:7" x14ac:dyDescent="0.25">
      <c r="G587"/>
    </row>
    <row r="588" spans="7:7" x14ac:dyDescent="0.25">
      <c r="G588"/>
    </row>
    <row r="589" spans="7:7" x14ac:dyDescent="0.25">
      <c r="G589"/>
    </row>
    <row r="590" spans="7:7" x14ac:dyDescent="0.25">
      <c r="G590"/>
    </row>
    <row r="591" spans="7:7" x14ac:dyDescent="0.25">
      <c r="G591"/>
    </row>
    <row r="592" spans="7:7" x14ac:dyDescent="0.25">
      <c r="G592"/>
    </row>
    <row r="593" spans="7:7" x14ac:dyDescent="0.25">
      <c r="G593"/>
    </row>
    <row r="594" spans="7:7" x14ac:dyDescent="0.25">
      <c r="G594"/>
    </row>
    <row r="595" spans="7:7" x14ac:dyDescent="0.25">
      <c r="G595"/>
    </row>
    <row r="596" spans="7:7" x14ac:dyDescent="0.25">
      <c r="G596"/>
    </row>
    <row r="597" spans="7:7" x14ac:dyDescent="0.25">
      <c r="G597"/>
    </row>
    <row r="598" spans="7:7" x14ac:dyDescent="0.25">
      <c r="G598"/>
    </row>
    <row r="599" spans="7:7" x14ac:dyDescent="0.25">
      <c r="G599"/>
    </row>
    <row r="600" spans="7:7" x14ac:dyDescent="0.25">
      <c r="G600"/>
    </row>
    <row r="601" spans="7:7" x14ac:dyDescent="0.25">
      <c r="G601"/>
    </row>
    <row r="602" spans="7:7" x14ac:dyDescent="0.25">
      <c r="G602"/>
    </row>
    <row r="603" spans="7:7" x14ac:dyDescent="0.25">
      <c r="G603"/>
    </row>
    <row r="604" spans="7:7" x14ac:dyDescent="0.25">
      <c r="G604"/>
    </row>
    <row r="605" spans="7:7" x14ac:dyDescent="0.25">
      <c r="G605"/>
    </row>
    <row r="606" spans="7:7" x14ac:dyDescent="0.25">
      <c r="G606"/>
    </row>
    <row r="607" spans="7:7" x14ac:dyDescent="0.25">
      <c r="G607"/>
    </row>
    <row r="608" spans="7:7" x14ac:dyDescent="0.25">
      <c r="G608"/>
    </row>
    <row r="609" spans="7:7" x14ac:dyDescent="0.25">
      <c r="G609"/>
    </row>
    <row r="610" spans="7:7" x14ac:dyDescent="0.25">
      <c r="G610"/>
    </row>
    <row r="611" spans="7:7" x14ac:dyDescent="0.25">
      <c r="G611"/>
    </row>
    <row r="612" spans="7:7" x14ac:dyDescent="0.25">
      <c r="G612"/>
    </row>
    <row r="613" spans="7:7" x14ac:dyDescent="0.25">
      <c r="G613"/>
    </row>
    <row r="614" spans="7:7" x14ac:dyDescent="0.25">
      <c r="G614"/>
    </row>
    <row r="615" spans="7:7" x14ac:dyDescent="0.25">
      <c r="G615"/>
    </row>
    <row r="616" spans="7:7" x14ac:dyDescent="0.25">
      <c r="G616"/>
    </row>
    <row r="617" spans="7:7" x14ac:dyDescent="0.25">
      <c r="G617"/>
    </row>
    <row r="618" spans="7:7" x14ac:dyDescent="0.25">
      <c r="G618"/>
    </row>
    <row r="619" spans="7:7" x14ac:dyDescent="0.25">
      <c r="G619"/>
    </row>
    <row r="620" spans="7:7" x14ac:dyDescent="0.25">
      <c r="G620"/>
    </row>
    <row r="621" spans="7:7" x14ac:dyDescent="0.25">
      <c r="G621"/>
    </row>
    <row r="622" spans="7:7" x14ac:dyDescent="0.25">
      <c r="G622"/>
    </row>
    <row r="623" spans="7:7" x14ac:dyDescent="0.25">
      <c r="G623"/>
    </row>
    <row r="624" spans="7:7" x14ac:dyDescent="0.25">
      <c r="G624"/>
    </row>
    <row r="625" spans="7:7" x14ac:dyDescent="0.25">
      <c r="G625"/>
    </row>
    <row r="626" spans="7:7" x14ac:dyDescent="0.25">
      <c r="G626"/>
    </row>
    <row r="627" spans="7:7" x14ac:dyDescent="0.25">
      <c r="G627"/>
    </row>
    <row r="628" spans="7:7" x14ac:dyDescent="0.25">
      <c r="G628"/>
    </row>
    <row r="629" spans="7:7" x14ac:dyDescent="0.25">
      <c r="G629"/>
    </row>
    <row r="630" spans="7:7" x14ac:dyDescent="0.25">
      <c r="G630"/>
    </row>
    <row r="631" spans="7:7" x14ac:dyDescent="0.25">
      <c r="G631"/>
    </row>
    <row r="632" spans="7:7" x14ac:dyDescent="0.25">
      <c r="G632"/>
    </row>
    <row r="633" spans="7:7" x14ac:dyDescent="0.25">
      <c r="G633"/>
    </row>
    <row r="634" spans="7:7" x14ac:dyDescent="0.25">
      <c r="G634"/>
    </row>
    <row r="635" spans="7:7" x14ac:dyDescent="0.25">
      <c r="G635"/>
    </row>
    <row r="636" spans="7:7" x14ac:dyDescent="0.25">
      <c r="G636"/>
    </row>
    <row r="637" spans="7:7" x14ac:dyDescent="0.25">
      <c r="G637"/>
    </row>
    <row r="638" spans="7:7" x14ac:dyDescent="0.25">
      <c r="G638"/>
    </row>
    <row r="639" spans="7:7" x14ac:dyDescent="0.25">
      <c r="G639"/>
    </row>
    <row r="640" spans="7:7" x14ac:dyDescent="0.25">
      <c r="G640"/>
    </row>
    <row r="641" spans="7:7" x14ac:dyDescent="0.25">
      <c r="G641"/>
    </row>
    <row r="642" spans="7:7" x14ac:dyDescent="0.25">
      <c r="G642"/>
    </row>
    <row r="643" spans="7:7" x14ac:dyDescent="0.25">
      <c r="G643"/>
    </row>
    <row r="644" spans="7:7" x14ac:dyDescent="0.25">
      <c r="G644"/>
    </row>
    <row r="645" spans="7:7" x14ac:dyDescent="0.25">
      <c r="G645"/>
    </row>
    <row r="646" spans="7:7" x14ac:dyDescent="0.25">
      <c r="G646"/>
    </row>
    <row r="647" spans="7:7" x14ac:dyDescent="0.25">
      <c r="G647"/>
    </row>
    <row r="648" spans="7:7" x14ac:dyDescent="0.25">
      <c r="G648"/>
    </row>
    <row r="649" spans="7:7" x14ac:dyDescent="0.25">
      <c r="G649"/>
    </row>
    <row r="650" spans="7:7" x14ac:dyDescent="0.25">
      <c r="G650"/>
    </row>
    <row r="651" spans="7:7" x14ac:dyDescent="0.25">
      <c r="G651"/>
    </row>
    <row r="652" spans="7:7" x14ac:dyDescent="0.25">
      <c r="G652"/>
    </row>
    <row r="653" spans="7:7" x14ac:dyDescent="0.25">
      <c r="G653"/>
    </row>
    <row r="654" spans="7:7" x14ac:dyDescent="0.25">
      <c r="G654"/>
    </row>
    <row r="655" spans="7:7" x14ac:dyDescent="0.25">
      <c r="G655"/>
    </row>
    <row r="656" spans="7:7" x14ac:dyDescent="0.25">
      <c r="G656"/>
    </row>
    <row r="657" spans="7:7" x14ac:dyDescent="0.25">
      <c r="G657"/>
    </row>
    <row r="658" spans="7:7" x14ac:dyDescent="0.25">
      <c r="G658"/>
    </row>
    <row r="659" spans="7:7" x14ac:dyDescent="0.25">
      <c r="G659"/>
    </row>
    <row r="660" spans="7:7" x14ac:dyDescent="0.25">
      <c r="G660"/>
    </row>
    <row r="661" spans="7:7" x14ac:dyDescent="0.25">
      <c r="G661"/>
    </row>
    <row r="662" spans="7:7" x14ac:dyDescent="0.25">
      <c r="G662"/>
    </row>
    <row r="663" spans="7:7" x14ac:dyDescent="0.25">
      <c r="G663"/>
    </row>
    <row r="664" spans="7:7" x14ac:dyDescent="0.25">
      <c r="G664"/>
    </row>
    <row r="665" spans="7:7" x14ac:dyDescent="0.25">
      <c r="G665"/>
    </row>
    <row r="666" spans="7:7" x14ac:dyDescent="0.25">
      <c r="G666"/>
    </row>
    <row r="667" spans="7:7" x14ac:dyDescent="0.25">
      <c r="G667"/>
    </row>
    <row r="668" spans="7:7" x14ac:dyDescent="0.25">
      <c r="G668"/>
    </row>
    <row r="669" spans="7:7" x14ac:dyDescent="0.25">
      <c r="G669"/>
    </row>
    <row r="670" spans="7:7" x14ac:dyDescent="0.25">
      <c r="G670"/>
    </row>
    <row r="671" spans="7:7" x14ac:dyDescent="0.25">
      <c r="G671"/>
    </row>
    <row r="672" spans="7:7" x14ac:dyDescent="0.25">
      <c r="G672"/>
    </row>
    <row r="673" spans="7:7" x14ac:dyDescent="0.25">
      <c r="G673"/>
    </row>
    <row r="674" spans="7:7" x14ac:dyDescent="0.25">
      <c r="G674"/>
    </row>
    <row r="675" spans="7:7" x14ac:dyDescent="0.25">
      <c r="G675"/>
    </row>
    <row r="676" spans="7:7" x14ac:dyDescent="0.25">
      <c r="G676"/>
    </row>
    <row r="677" spans="7:7" x14ac:dyDescent="0.25">
      <c r="G677"/>
    </row>
    <row r="678" spans="7:7" x14ac:dyDescent="0.25">
      <c r="G678"/>
    </row>
    <row r="679" spans="7:7" x14ac:dyDescent="0.25">
      <c r="G679"/>
    </row>
    <row r="680" spans="7:7" x14ac:dyDescent="0.25">
      <c r="G680"/>
    </row>
    <row r="681" spans="7:7" x14ac:dyDescent="0.25">
      <c r="G681"/>
    </row>
    <row r="682" spans="7:7" x14ac:dyDescent="0.25">
      <c r="G682"/>
    </row>
    <row r="683" spans="7:7" x14ac:dyDescent="0.25">
      <c r="G683"/>
    </row>
    <row r="684" spans="7:7" x14ac:dyDescent="0.25">
      <c r="G684"/>
    </row>
    <row r="685" spans="7:7" x14ac:dyDescent="0.25">
      <c r="G685"/>
    </row>
    <row r="686" spans="7:7" x14ac:dyDescent="0.25">
      <c r="G686"/>
    </row>
    <row r="687" spans="7:7" x14ac:dyDescent="0.25">
      <c r="G687"/>
    </row>
    <row r="688" spans="7:7" x14ac:dyDescent="0.25">
      <c r="G688"/>
    </row>
    <row r="689" spans="7:7" x14ac:dyDescent="0.25">
      <c r="G689"/>
    </row>
    <row r="690" spans="7:7" x14ac:dyDescent="0.25">
      <c r="G690"/>
    </row>
    <row r="691" spans="7:7" x14ac:dyDescent="0.25">
      <c r="G691"/>
    </row>
    <row r="692" spans="7:7" x14ac:dyDescent="0.25">
      <c r="G692"/>
    </row>
    <row r="693" spans="7:7" x14ac:dyDescent="0.25">
      <c r="G693"/>
    </row>
    <row r="694" spans="7:7" x14ac:dyDescent="0.25">
      <c r="G694"/>
    </row>
    <row r="695" spans="7:7" x14ac:dyDescent="0.25">
      <c r="G695"/>
    </row>
    <row r="696" spans="7:7" x14ac:dyDescent="0.25">
      <c r="G696"/>
    </row>
    <row r="697" spans="7:7" x14ac:dyDescent="0.25">
      <c r="G697"/>
    </row>
    <row r="698" spans="7:7" x14ac:dyDescent="0.25">
      <c r="G698"/>
    </row>
    <row r="699" spans="7:7" x14ac:dyDescent="0.25">
      <c r="G699"/>
    </row>
    <row r="700" spans="7:7" x14ac:dyDescent="0.25">
      <c r="G700"/>
    </row>
    <row r="701" spans="7:7" x14ac:dyDescent="0.25">
      <c r="G701"/>
    </row>
    <row r="702" spans="7:7" x14ac:dyDescent="0.25">
      <c r="G702"/>
    </row>
    <row r="703" spans="7:7" x14ac:dyDescent="0.25">
      <c r="G703"/>
    </row>
    <row r="704" spans="7:7" x14ac:dyDescent="0.25">
      <c r="G704"/>
    </row>
    <row r="705" spans="7:7" x14ac:dyDescent="0.25">
      <c r="G705"/>
    </row>
    <row r="706" spans="7:7" x14ac:dyDescent="0.25">
      <c r="G706"/>
    </row>
    <row r="707" spans="7:7" x14ac:dyDescent="0.25">
      <c r="G707"/>
    </row>
    <row r="708" spans="7:7" x14ac:dyDescent="0.25">
      <c r="G708"/>
    </row>
    <row r="709" spans="7:7" x14ac:dyDescent="0.25">
      <c r="G709"/>
    </row>
    <row r="710" spans="7:7" x14ac:dyDescent="0.25">
      <c r="G710"/>
    </row>
    <row r="711" spans="7:7" x14ac:dyDescent="0.25">
      <c r="G711"/>
    </row>
    <row r="712" spans="7:7" x14ac:dyDescent="0.25">
      <c r="G712"/>
    </row>
    <row r="713" spans="7:7" x14ac:dyDescent="0.25">
      <c r="G713"/>
    </row>
    <row r="714" spans="7:7" x14ac:dyDescent="0.25">
      <c r="G714"/>
    </row>
    <row r="715" spans="7:7" x14ac:dyDescent="0.25">
      <c r="G715"/>
    </row>
    <row r="716" spans="7:7" x14ac:dyDescent="0.25">
      <c r="G716"/>
    </row>
    <row r="717" spans="7:7" x14ac:dyDescent="0.25">
      <c r="G717"/>
    </row>
    <row r="718" spans="7:7" x14ac:dyDescent="0.25">
      <c r="G718"/>
    </row>
    <row r="719" spans="7:7" x14ac:dyDescent="0.25">
      <c r="G719"/>
    </row>
    <row r="720" spans="7:7" x14ac:dyDescent="0.25">
      <c r="G720"/>
    </row>
    <row r="721" spans="7:7" x14ac:dyDescent="0.25">
      <c r="G721"/>
    </row>
    <row r="722" spans="7:7" x14ac:dyDescent="0.25">
      <c r="G722"/>
    </row>
    <row r="723" spans="7:7" x14ac:dyDescent="0.25">
      <c r="G723"/>
    </row>
    <row r="724" spans="7:7" x14ac:dyDescent="0.25">
      <c r="G724"/>
    </row>
    <row r="725" spans="7:7" x14ac:dyDescent="0.25">
      <c r="G725"/>
    </row>
    <row r="726" spans="7:7" x14ac:dyDescent="0.25">
      <c r="G726"/>
    </row>
    <row r="727" spans="7:7" x14ac:dyDescent="0.25">
      <c r="G727"/>
    </row>
    <row r="728" spans="7:7" x14ac:dyDescent="0.25">
      <c r="G728"/>
    </row>
    <row r="729" spans="7:7" x14ac:dyDescent="0.25">
      <c r="G729"/>
    </row>
    <row r="730" spans="7:7" x14ac:dyDescent="0.25">
      <c r="G730"/>
    </row>
    <row r="731" spans="7:7" x14ac:dyDescent="0.25">
      <c r="G731"/>
    </row>
    <row r="732" spans="7:7" x14ac:dyDescent="0.25">
      <c r="G732"/>
    </row>
    <row r="733" spans="7:7" x14ac:dyDescent="0.25">
      <c r="G733"/>
    </row>
    <row r="734" spans="7:7" x14ac:dyDescent="0.25">
      <c r="G734"/>
    </row>
    <row r="735" spans="7:7" x14ac:dyDescent="0.25">
      <c r="G735"/>
    </row>
    <row r="736" spans="7:7" x14ac:dyDescent="0.25">
      <c r="G736"/>
    </row>
    <row r="737" spans="7:7" x14ac:dyDescent="0.25">
      <c r="G737"/>
    </row>
    <row r="738" spans="7:7" x14ac:dyDescent="0.25">
      <c r="G738"/>
    </row>
    <row r="739" spans="7:7" x14ac:dyDescent="0.25">
      <c r="G739"/>
    </row>
    <row r="740" spans="7:7" x14ac:dyDescent="0.25">
      <c r="G740"/>
    </row>
    <row r="741" spans="7:7" x14ac:dyDescent="0.25">
      <c r="G741"/>
    </row>
    <row r="742" spans="7:7" x14ac:dyDescent="0.25">
      <c r="G742"/>
    </row>
    <row r="743" spans="7:7" x14ac:dyDescent="0.25">
      <c r="G743"/>
    </row>
    <row r="744" spans="7:7" x14ac:dyDescent="0.25">
      <c r="G744"/>
    </row>
    <row r="745" spans="7:7" x14ac:dyDescent="0.25">
      <c r="G745"/>
    </row>
    <row r="746" spans="7:7" x14ac:dyDescent="0.25">
      <c r="G746"/>
    </row>
    <row r="747" spans="7:7" x14ac:dyDescent="0.25">
      <c r="G747"/>
    </row>
    <row r="748" spans="7:7" x14ac:dyDescent="0.25">
      <c r="G748"/>
    </row>
    <row r="749" spans="7:7" x14ac:dyDescent="0.25">
      <c r="G749"/>
    </row>
    <row r="750" spans="7:7" x14ac:dyDescent="0.25">
      <c r="G750"/>
    </row>
    <row r="751" spans="7:7" x14ac:dyDescent="0.25">
      <c r="G751"/>
    </row>
    <row r="752" spans="7:7" x14ac:dyDescent="0.25">
      <c r="G752"/>
    </row>
    <row r="753" spans="7:7" x14ac:dyDescent="0.25">
      <c r="G753"/>
    </row>
    <row r="754" spans="7:7" x14ac:dyDescent="0.25">
      <c r="G754"/>
    </row>
    <row r="755" spans="7:7" x14ac:dyDescent="0.25">
      <c r="G755"/>
    </row>
    <row r="756" spans="7:7" x14ac:dyDescent="0.25">
      <c r="G756"/>
    </row>
    <row r="757" spans="7:7" x14ac:dyDescent="0.25">
      <c r="G757"/>
    </row>
    <row r="758" spans="7:7" x14ac:dyDescent="0.25">
      <c r="G758"/>
    </row>
    <row r="759" spans="7:7" x14ac:dyDescent="0.25">
      <c r="G759"/>
    </row>
    <row r="760" spans="7:7" x14ac:dyDescent="0.25">
      <c r="G760"/>
    </row>
    <row r="761" spans="7:7" x14ac:dyDescent="0.25">
      <c r="G761"/>
    </row>
    <row r="762" spans="7:7" x14ac:dyDescent="0.25">
      <c r="G762"/>
    </row>
    <row r="763" spans="7:7" x14ac:dyDescent="0.25">
      <c r="G763"/>
    </row>
    <row r="764" spans="7:7" x14ac:dyDescent="0.25">
      <c r="G764"/>
    </row>
    <row r="765" spans="7:7" x14ac:dyDescent="0.25">
      <c r="G765"/>
    </row>
    <row r="766" spans="7:7" x14ac:dyDescent="0.25">
      <c r="G766"/>
    </row>
    <row r="767" spans="7:7" x14ac:dyDescent="0.25">
      <c r="G767"/>
    </row>
    <row r="768" spans="7:7" x14ac:dyDescent="0.25">
      <c r="G768"/>
    </row>
    <row r="769" spans="7:7" x14ac:dyDescent="0.25">
      <c r="G769"/>
    </row>
    <row r="770" spans="7:7" x14ac:dyDescent="0.25">
      <c r="G770"/>
    </row>
    <row r="771" spans="7:7" x14ac:dyDescent="0.25">
      <c r="G771"/>
    </row>
    <row r="772" spans="7:7" x14ac:dyDescent="0.25">
      <c r="G772"/>
    </row>
    <row r="773" spans="7:7" x14ac:dyDescent="0.25">
      <c r="G773"/>
    </row>
    <row r="774" spans="7:7" x14ac:dyDescent="0.25">
      <c r="G774"/>
    </row>
    <row r="775" spans="7:7" x14ac:dyDescent="0.25">
      <c r="G775"/>
    </row>
    <row r="776" spans="7:7" x14ac:dyDescent="0.25">
      <c r="G776"/>
    </row>
    <row r="777" spans="7:7" x14ac:dyDescent="0.25">
      <c r="G777"/>
    </row>
    <row r="778" spans="7:7" x14ac:dyDescent="0.25">
      <c r="G778"/>
    </row>
    <row r="779" spans="7:7" x14ac:dyDescent="0.25">
      <c r="G779"/>
    </row>
    <row r="780" spans="7:7" x14ac:dyDescent="0.25">
      <c r="G780"/>
    </row>
    <row r="781" spans="7:7" x14ac:dyDescent="0.25">
      <c r="G781"/>
    </row>
    <row r="782" spans="7:7" x14ac:dyDescent="0.25">
      <c r="G782"/>
    </row>
    <row r="783" spans="7:7" x14ac:dyDescent="0.25">
      <c r="G783"/>
    </row>
    <row r="784" spans="7:7" x14ac:dyDescent="0.25">
      <c r="G784"/>
    </row>
    <row r="785" spans="7:7" x14ac:dyDescent="0.25">
      <c r="G785"/>
    </row>
    <row r="786" spans="7:7" x14ac:dyDescent="0.25">
      <c r="G786"/>
    </row>
    <row r="787" spans="7:7" x14ac:dyDescent="0.25">
      <c r="G787"/>
    </row>
    <row r="788" spans="7:7" x14ac:dyDescent="0.25">
      <c r="G788"/>
    </row>
    <row r="789" spans="7:7" x14ac:dyDescent="0.25">
      <c r="G789"/>
    </row>
    <row r="790" spans="7:7" x14ac:dyDescent="0.25">
      <c r="G790"/>
    </row>
    <row r="791" spans="7:7" x14ac:dyDescent="0.25">
      <c r="G791"/>
    </row>
    <row r="792" spans="7:7" x14ac:dyDescent="0.25">
      <c r="G792"/>
    </row>
    <row r="793" spans="7:7" x14ac:dyDescent="0.25">
      <c r="G793"/>
    </row>
    <row r="794" spans="7:7" x14ac:dyDescent="0.25">
      <c r="G794"/>
    </row>
    <row r="795" spans="7:7" x14ac:dyDescent="0.25">
      <c r="G795"/>
    </row>
    <row r="796" spans="7:7" x14ac:dyDescent="0.25">
      <c r="G796"/>
    </row>
    <row r="797" spans="7:7" x14ac:dyDescent="0.25">
      <c r="G797"/>
    </row>
    <row r="798" spans="7:7" x14ac:dyDescent="0.25">
      <c r="G798"/>
    </row>
    <row r="799" spans="7:7" x14ac:dyDescent="0.25">
      <c r="G799"/>
    </row>
    <row r="800" spans="7:7" x14ac:dyDescent="0.25">
      <c r="G800"/>
    </row>
    <row r="801" spans="7:7" x14ac:dyDescent="0.25">
      <c r="G801"/>
    </row>
    <row r="802" spans="7:7" x14ac:dyDescent="0.25">
      <c r="G802"/>
    </row>
    <row r="803" spans="7:7" x14ac:dyDescent="0.25">
      <c r="G803"/>
    </row>
    <row r="804" spans="7:7" x14ac:dyDescent="0.25">
      <c r="G804"/>
    </row>
    <row r="805" spans="7:7" x14ac:dyDescent="0.25">
      <c r="G805"/>
    </row>
    <row r="806" spans="7:7" x14ac:dyDescent="0.25">
      <c r="G806"/>
    </row>
    <row r="807" spans="7:7" x14ac:dyDescent="0.25">
      <c r="G807"/>
    </row>
    <row r="808" spans="7:7" x14ac:dyDescent="0.25">
      <c r="G808"/>
    </row>
    <row r="809" spans="7:7" x14ac:dyDescent="0.25">
      <c r="G809"/>
    </row>
    <row r="810" spans="7:7" x14ac:dyDescent="0.25">
      <c r="G810"/>
    </row>
    <row r="811" spans="7:7" x14ac:dyDescent="0.25">
      <c r="G811"/>
    </row>
    <row r="812" spans="7:7" x14ac:dyDescent="0.25">
      <c r="G812"/>
    </row>
    <row r="813" spans="7:7" x14ac:dyDescent="0.25">
      <c r="G813"/>
    </row>
    <row r="814" spans="7:7" x14ac:dyDescent="0.25">
      <c r="G814"/>
    </row>
    <row r="815" spans="7:7" x14ac:dyDescent="0.25">
      <c r="G815"/>
    </row>
    <row r="816" spans="7:7" x14ac:dyDescent="0.25">
      <c r="G816"/>
    </row>
    <row r="817" spans="7:7" x14ac:dyDescent="0.25">
      <c r="G817"/>
    </row>
    <row r="818" spans="7:7" x14ac:dyDescent="0.25">
      <c r="G818"/>
    </row>
    <row r="819" spans="7:7" x14ac:dyDescent="0.25">
      <c r="G819"/>
    </row>
    <row r="820" spans="7:7" x14ac:dyDescent="0.25">
      <c r="G820"/>
    </row>
    <row r="821" spans="7:7" x14ac:dyDescent="0.25">
      <c r="G821"/>
    </row>
    <row r="822" spans="7:7" x14ac:dyDescent="0.25">
      <c r="G822"/>
    </row>
    <row r="823" spans="7:7" x14ac:dyDescent="0.25">
      <c r="G823"/>
    </row>
    <row r="824" spans="7:7" x14ac:dyDescent="0.25">
      <c r="G824"/>
    </row>
    <row r="825" spans="7:7" x14ac:dyDescent="0.25">
      <c r="G825"/>
    </row>
    <row r="826" spans="7:7" x14ac:dyDescent="0.25">
      <c r="G826"/>
    </row>
    <row r="827" spans="7:7" x14ac:dyDescent="0.25">
      <c r="G827"/>
    </row>
    <row r="828" spans="7:7" x14ac:dyDescent="0.25">
      <c r="G828"/>
    </row>
    <row r="829" spans="7:7" x14ac:dyDescent="0.25">
      <c r="G829"/>
    </row>
    <row r="830" spans="7:7" x14ac:dyDescent="0.25">
      <c r="G830"/>
    </row>
    <row r="831" spans="7:7" x14ac:dyDescent="0.25">
      <c r="G831"/>
    </row>
    <row r="832" spans="7:7" x14ac:dyDescent="0.25">
      <c r="G832"/>
    </row>
    <row r="833" spans="7:7" x14ac:dyDescent="0.25">
      <c r="G833"/>
    </row>
    <row r="834" spans="7:7" x14ac:dyDescent="0.25">
      <c r="G834"/>
    </row>
    <row r="835" spans="7:7" x14ac:dyDescent="0.25">
      <c r="G835"/>
    </row>
    <row r="836" spans="7:7" x14ac:dyDescent="0.25">
      <c r="G836"/>
    </row>
    <row r="837" spans="7:7" x14ac:dyDescent="0.25">
      <c r="G837"/>
    </row>
    <row r="838" spans="7:7" x14ac:dyDescent="0.25">
      <c r="G838"/>
    </row>
    <row r="839" spans="7:7" x14ac:dyDescent="0.25">
      <c r="G839"/>
    </row>
    <row r="840" spans="7:7" x14ac:dyDescent="0.25">
      <c r="G840"/>
    </row>
    <row r="841" spans="7:7" x14ac:dyDescent="0.25">
      <c r="G841"/>
    </row>
    <row r="842" spans="7:7" x14ac:dyDescent="0.25">
      <c r="G842"/>
    </row>
    <row r="843" spans="7:7" x14ac:dyDescent="0.25">
      <c r="G843"/>
    </row>
    <row r="844" spans="7:7" x14ac:dyDescent="0.25">
      <c r="G844"/>
    </row>
    <row r="845" spans="7:7" x14ac:dyDescent="0.25">
      <c r="G845"/>
    </row>
    <row r="846" spans="7:7" x14ac:dyDescent="0.25">
      <c r="G846"/>
    </row>
    <row r="847" spans="7:7" x14ac:dyDescent="0.25">
      <c r="G847"/>
    </row>
    <row r="848" spans="7:7" x14ac:dyDescent="0.25">
      <c r="G848"/>
    </row>
    <row r="849" spans="7:7" x14ac:dyDescent="0.25">
      <c r="G849"/>
    </row>
    <row r="850" spans="7:7" x14ac:dyDescent="0.25">
      <c r="G850"/>
    </row>
    <row r="851" spans="7:7" x14ac:dyDescent="0.25">
      <c r="G851"/>
    </row>
    <row r="852" spans="7:7" x14ac:dyDescent="0.25">
      <c r="G852"/>
    </row>
    <row r="853" spans="7:7" x14ac:dyDescent="0.25">
      <c r="G853"/>
    </row>
    <row r="854" spans="7:7" x14ac:dyDescent="0.25">
      <c r="G854"/>
    </row>
    <row r="855" spans="7:7" x14ac:dyDescent="0.25">
      <c r="G855"/>
    </row>
    <row r="856" spans="7:7" x14ac:dyDescent="0.25">
      <c r="G856"/>
    </row>
    <row r="857" spans="7:7" x14ac:dyDescent="0.25">
      <c r="G857"/>
    </row>
    <row r="858" spans="7:7" x14ac:dyDescent="0.25">
      <c r="G858"/>
    </row>
    <row r="859" spans="7:7" x14ac:dyDescent="0.25">
      <c r="G859"/>
    </row>
    <row r="860" spans="7:7" x14ac:dyDescent="0.25">
      <c r="G860"/>
    </row>
    <row r="861" spans="7:7" x14ac:dyDescent="0.25">
      <c r="G861"/>
    </row>
    <row r="862" spans="7:7" x14ac:dyDescent="0.25">
      <c r="G862"/>
    </row>
    <row r="863" spans="7:7" x14ac:dyDescent="0.25">
      <c r="G863"/>
    </row>
    <row r="864" spans="7:7" x14ac:dyDescent="0.25">
      <c r="G864"/>
    </row>
    <row r="865" spans="7:7" x14ac:dyDescent="0.25">
      <c r="G865"/>
    </row>
    <row r="866" spans="7:7" x14ac:dyDescent="0.25">
      <c r="G866"/>
    </row>
    <row r="867" spans="7:7" x14ac:dyDescent="0.25">
      <c r="G867"/>
    </row>
    <row r="868" spans="7:7" x14ac:dyDescent="0.25">
      <c r="G868"/>
    </row>
    <row r="869" spans="7:7" x14ac:dyDescent="0.25">
      <c r="G869"/>
    </row>
    <row r="870" spans="7:7" x14ac:dyDescent="0.25">
      <c r="G870"/>
    </row>
    <row r="871" spans="7:7" x14ac:dyDescent="0.25">
      <c r="G871"/>
    </row>
    <row r="872" spans="7:7" x14ac:dyDescent="0.25">
      <c r="G872"/>
    </row>
    <row r="873" spans="7:7" x14ac:dyDescent="0.25">
      <c r="G873"/>
    </row>
    <row r="874" spans="7:7" x14ac:dyDescent="0.25">
      <c r="G874"/>
    </row>
    <row r="875" spans="7:7" x14ac:dyDescent="0.25">
      <c r="G875"/>
    </row>
    <row r="876" spans="7:7" x14ac:dyDescent="0.25">
      <c r="G876"/>
    </row>
    <row r="877" spans="7:7" x14ac:dyDescent="0.25">
      <c r="G877"/>
    </row>
    <row r="878" spans="7:7" x14ac:dyDescent="0.25">
      <c r="G878"/>
    </row>
    <row r="879" spans="7:7" x14ac:dyDescent="0.25">
      <c r="G879"/>
    </row>
    <row r="880" spans="7:7" x14ac:dyDescent="0.25">
      <c r="G880"/>
    </row>
    <row r="881" spans="7:7" x14ac:dyDescent="0.25">
      <c r="G881"/>
    </row>
    <row r="882" spans="7:7" x14ac:dyDescent="0.25">
      <c r="G882"/>
    </row>
    <row r="883" spans="7:7" x14ac:dyDescent="0.25">
      <c r="G883"/>
    </row>
    <row r="884" spans="7:7" x14ac:dyDescent="0.25">
      <c r="G884"/>
    </row>
    <row r="885" spans="7:7" x14ac:dyDescent="0.25">
      <c r="G885"/>
    </row>
    <row r="886" spans="7:7" x14ac:dyDescent="0.25">
      <c r="G886"/>
    </row>
    <row r="887" spans="7:7" x14ac:dyDescent="0.25">
      <c r="G887"/>
    </row>
    <row r="888" spans="7:7" x14ac:dyDescent="0.25">
      <c r="G888"/>
    </row>
    <row r="889" spans="7:7" x14ac:dyDescent="0.25">
      <c r="G889"/>
    </row>
    <row r="890" spans="7:7" x14ac:dyDescent="0.25">
      <c r="G890"/>
    </row>
    <row r="891" spans="7:7" x14ac:dyDescent="0.25">
      <c r="G891"/>
    </row>
    <row r="892" spans="7:7" x14ac:dyDescent="0.25">
      <c r="G892"/>
    </row>
    <row r="893" spans="7:7" x14ac:dyDescent="0.25">
      <c r="G893"/>
    </row>
    <row r="894" spans="7:7" x14ac:dyDescent="0.25">
      <c r="G894"/>
    </row>
    <row r="895" spans="7:7" x14ac:dyDescent="0.25">
      <c r="G895"/>
    </row>
    <row r="896" spans="7:7" x14ac:dyDescent="0.25">
      <c r="G896"/>
    </row>
    <row r="897" spans="7:7" x14ac:dyDescent="0.25">
      <c r="G897"/>
    </row>
    <row r="898" spans="7:7" x14ac:dyDescent="0.25">
      <c r="G898"/>
    </row>
    <row r="899" spans="7:7" x14ac:dyDescent="0.25">
      <c r="G899"/>
    </row>
    <row r="900" spans="7:7" x14ac:dyDescent="0.25">
      <c r="G900"/>
    </row>
    <row r="901" spans="7:7" x14ac:dyDescent="0.25">
      <c r="G901"/>
    </row>
    <row r="902" spans="7:7" x14ac:dyDescent="0.25">
      <c r="G902"/>
    </row>
    <row r="903" spans="7:7" x14ac:dyDescent="0.25">
      <c r="G903"/>
    </row>
    <row r="904" spans="7:7" x14ac:dyDescent="0.25">
      <c r="G904"/>
    </row>
    <row r="905" spans="7:7" x14ac:dyDescent="0.25">
      <c r="G905"/>
    </row>
    <row r="906" spans="7:7" x14ac:dyDescent="0.25">
      <c r="G906"/>
    </row>
    <row r="907" spans="7:7" x14ac:dyDescent="0.25">
      <c r="G907"/>
    </row>
    <row r="908" spans="7:7" x14ac:dyDescent="0.25">
      <c r="G908"/>
    </row>
    <row r="909" spans="7:7" x14ac:dyDescent="0.25">
      <c r="G909"/>
    </row>
    <row r="910" spans="7:7" x14ac:dyDescent="0.25">
      <c r="G910"/>
    </row>
    <row r="911" spans="7:7" x14ac:dyDescent="0.25">
      <c r="G911"/>
    </row>
    <row r="912" spans="7:7" x14ac:dyDescent="0.25">
      <c r="G912"/>
    </row>
    <row r="913" spans="7:7" x14ac:dyDescent="0.25">
      <c r="G913"/>
    </row>
    <row r="914" spans="7:7" x14ac:dyDescent="0.25">
      <c r="G914"/>
    </row>
    <row r="915" spans="7:7" x14ac:dyDescent="0.25">
      <c r="G915"/>
    </row>
    <row r="916" spans="7:7" x14ac:dyDescent="0.25">
      <c r="G916"/>
    </row>
    <row r="917" spans="7:7" x14ac:dyDescent="0.25">
      <c r="G917"/>
    </row>
    <row r="918" spans="7:7" x14ac:dyDescent="0.25">
      <c r="G918"/>
    </row>
    <row r="919" spans="7:7" x14ac:dyDescent="0.25">
      <c r="G919"/>
    </row>
    <row r="920" spans="7:7" x14ac:dyDescent="0.25">
      <c r="G920"/>
    </row>
    <row r="921" spans="7:7" x14ac:dyDescent="0.25">
      <c r="G921"/>
    </row>
    <row r="922" spans="7:7" x14ac:dyDescent="0.25">
      <c r="G922"/>
    </row>
    <row r="923" spans="7:7" x14ac:dyDescent="0.25">
      <c r="G923"/>
    </row>
    <row r="924" spans="7:7" x14ac:dyDescent="0.25">
      <c r="G924"/>
    </row>
    <row r="925" spans="7:7" x14ac:dyDescent="0.25">
      <c r="G925"/>
    </row>
    <row r="926" spans="7:7" x14ac:dyDescent="0.25">
      <c r="G926"/>
    </row>
    <row r="927" spans="7:7" x14ac:dyDescent="0.25">
      <c r="G927"/>
    </row>
    <row r="928" spans="7:7" x14ac:dyDescent="0.25">
      <c r="G928"/>
    </row>
    <row r="929" spans="7:7" x14ac:dyDescent="0.25">
      <c r="G929"/>
    </row>
    <row r="930" spans="7:7" x14ac:dyDescent="0.25">
      <c r="G930"/>
    </row>
    <row r="931" spans="7:7" x14ac:dyDescent="0.25">
      <c r="G931"/>
    </row>
    <row r="932" spans="7:7" x14ac:dyDescent="0.25">
      <c r="G932"/>
    </row>
    <row r="933" spans="7:7" x14ac:dyDescent="0.25">
      <c r="G933"/>
    </row>
    <row r="934" spans="7:7" x14ac:dyDescent="0.25">
      <c r="G934"/>
    </row>
    <row r="935" spans="7:7" x14ac:dyDescent="0.25">
      <c r="G935"/>
    </row>
    <row r="936" spans="7:7" x14ac:dyDescent="0.25">
      <c r="G936"/>
    </row>
    <row r="937" spans="7:7" x14ac:dyDescent="0.25">
      <c r="G937"/>
    </row>
    <row r="938" spans="7:7" x14ac:dyDescent="0.25">
      <c r="G938"/>
    </row>
    <row r="939" spans="7:7" x14ac:dyDescent="0.25">
      <c r="G939"/>
    </row>
    <row r="940" spans="7:7" x14ac:dyDescent="0.25">
      <c r="G940"/>
    </row>
    <row r="941" spans="7:7" x14ac:dyDescent="0.25">
      <c r="G941"/>
    </row>
    <row r="942" spans="7:7" x14ac:dyDescent="0.25">
      <c r="G942"/>
    </row>
    <row r="943" spans="7:7" x14ac:dyDescent="0.25">
      <c r="G943"/>
    </row>
    <row r="944" spans="7:7" x14ac:dyDescent="0.25">
      <c r="G944"/>
    </row>
    <row r="945" spans="7:7" x14ac:dyDescent="0.25">
      <c r="G945"/>
    </row>
    <row r="946" spans="7:7" x14ac:dyDescent="0.25">
      <c r="G946"/>
    </row>
    <row r="947" spans="7:7" x14ac:dyDescent="0.25">
      <c r="G947"/>
    </row>
    <row r="948" spans="7:7" x14ac:dyDescent="0.25">
      <c r="G948"/>
    </row>
    <row r="949" spans="7:7" x14ac:dyDescent="0.25">
      <c r="G949"/>
    </row>
    <row r="950" spans="7:7" x14ac:dyDescent="0.25">
      <c r="G950"/>
    </row>
    <row r="951" spans="7:7" x14ac:dyDescent="0.25">
      <c r="G951"/>
    </row>
    <row r="952" spans="7:7" x14ac:dyDescent="0.25">
      <c r="G952"/>
    </row>
    <row r="953" spans="7:7" x14ac:dyDescent="0.25">
      <c r="G953"/>
    </row>
    <row r="954" spans="7:7" x14ac:dyDescent="0.25">
      <c r="G954"/>
    </row>
    <row r="955" spans="7:7" x14ac:dyDescent="0.25">
      <c r="G955"/>
    </row>
    <row r="956" spans="7:7" x14ac:dyDescent="0.25">
      <c r="G956"/>
    </row>
    <row r="957" spans="7:7" x14ac:dyDescent="0.25">
      <c r="G957"/>
    </row>
    <row r="958" spans="7:7" x14ac:dyDescent="0.25">
      <c r="G958"/>
    </row>
    <row r="959" spans="7:7" x14ac:dyDescent="0.25">
      <c r="G959"/>
    </row>
    <row r="960" spans="7:7" x14ac:dyDescent="0.25">
      <c r="G960"/>
    </row>
    <row r="961" spans="7:7" x14ac:dyDescent="0.25">
      <c r="G961"/>
    </row>
    <row r="962" spans="7:7" x14ac:dyDescent="0.25">
      <c r="G962"/>
    </row>
    <row r="963" spans="7:7" x14ac:dyDescent="0.25">
      <c r="G963"/>
    </row>
    <row r="964" spans="7:7" x14ac:dyDescent="0.25">
      <c r="G964"/>
    </row>
    <row r="965" spans="7:7" x14ac:dyDescent="0.25">
      <c r="G965"/>
    </row>
    <row r="966" spans="7:7" x14ac:dyDescent="0.25">
      <c r="G966"/>
    </row>
    <row r="967" spans="7:7" x14ac:dyDescent="0.25">
      <c r="G967"/>
    </row>
    <row r="968" spans="7:7" x14ac:dyDescent="0.25">
      <c r="G968"/>
    </row>
    <row r="969" spans="7:7" x14ac:dyDescent="0.25">
      <c r="G969"/>
    </row>
    <row r="970" spans="7:7" x14ac:dyDescent="0.25">
      <c r="G970"/>
    </row>
    <row r="971" spans="7:7" x14ac:dyDescent="0.25">
      <c r="G971"/>
    </row>
    <row r="972" spans="7:7" x14ac:dyDescent="0.25">
      <c r="G972"/>
    </row>
    <row r="973" spans="7:7" x14ac:dyDescent="0.25">
      <c r="G973"/>
    </row>
    <row r="974" spans="7:7" x14ac:dyDescent="0.25">
      <c r="G974"/>
    </row>
    <row r="975" spans="7:7" x14ac:dyDescent="0.25">
      <c r="G975"/>
    </row>
    <row r="976" spans="7:7" x14ac:dyDescent="0.25">
      <c r="G976"/>
    </row>
    <row r="977" spans="7:7" x14ac:dyDescent="0.25">
      <c r="G977"/>
    </row>
    <row r="978" spans="7:7" x14ac:dyDescent="0.25">
      <c r="G978"/>
    </row>
    <row r="979" spans="7:7" x14ac:dyDescent="0.25">
      <c r="G979"/>
    </row>
    <row r="980" spans="7:7" x14ac:dyDescent="0.25">
      <c r="G980"/>
    </row>
    <row r="981" spans="7:7" x14ac:dyDescent="0.25">
      <c r="G981"/>
    </row>
    <row r="982" spans="7:7" x14ac:dyDescent="0.25">
      <c r="G982"/>
    </row>
    <row r="983" spans="7:7" x14ac:dyDescent="0.25">
      <c r="G983"/>
    </row>
    <row r="984" spans="7:7" x14ac:dyDescent="0.25">
      <c r="G984"/>
    </row>
    <row r="985" spans="7:7" x14ac:dyDescent="0.25">
      <c r="G985"/>
    </row>
    <row r="986" spans="7:7" x14ac:dyDescent="0.25">
      <c r="G986"/>
    </row>
    <row r="987" spans="7:7" x14ac:dyDescent="0.25">
      <c r="G987"/>
    </row>
    <row r="988" spans="7:7" x14ac:dyDescent="0.25">
      <c r="G988"/>
    </row>
    <row r="989" spans="7:7" x14ac:dyDescent="0.25">
      <c r="G989"/>
    </row>
    <row r="990" spans="7:7" x14ac:dyDescent="0.25">
      <c r="G990"/>
    </row>
    <row r="991" spans="7:7" x14ac:dyDescent="0.25">
      <c r="G991"/>
    </row>
    <row r="992" spans="7:7" x14ac:dyDescent="0.25">
      <c r="G992"/>
    </row>
    <row r="993" spans="7:7" x14ac:dyDescent="0.25">
      <c r="G993"/>
    </row>
    <row r="994" spans="7:7" x14ac:dyDescent="0.25">
      <c r="G994"/>
    </row>
    <row r="995" spans="7:7" x14ac:dyDescent="0.25">
      <c r="G995"/>
    </row>
    <row r="996" spans="7:7" x14ac:dyDescent="0.25">
      <c r="G996"/>
    </row>
    <row r="997" spans="7:7" x14ac:dyDescent="0.25">
      <c r="G997"/>
    </row>
    <row r="998" spans="7:7" x14ac:dyDescent="0.25">
      <c r="G998"/>
    </row>
    <row r="999" spans="7:7" x14ac:dyDescent="0.25">
      <c r="G999"/>
    </row>
    <row r="1000" spans="7:7" x14ac:dyDescent="0.25">
      <c r="G1000"/>
    </row>
    <row r="1001" spans="7:7" x14ac:dyDescent="0.25">
      <c r="G1001"/>
    </row>
    <row r="1002" spans="7:7" x14ac:dyDescent="0.25">
      <c r="G1002"/>
    </row>
    <row r="1003" spans="7:7" x14ac:dyDescent="0.25">
      <c r="G1003"/>
    </row>
    <row r="1004" spans="7:7" x14ac:dyDescent="0.25">
      <c r="G1004"/>
    </row>
    <row r="1005" spans="7:7" x14ac:dyDescent="0.25">
      <c r="G1005"/>
    </row>
    <row r="1006" spans="7:7" x14ac:dyDescent="0.25">
      <c r="G1006"/>
    </row>
    <row r="1007" spans="7:7" x14ac:dyDescent="0.25">
      <c r="G1007"/>
    </row>
    <row r="1008" spans="7:7" x14ac:dyDescent="0.25">
      <c r="G1008"/>
    </row>
    <row r="1009" spans="7:7" x14ac:dyDescent="0.25">
      <c r="G1009"/>
    </row>
    <row r="1010" spans="7:7" x14ac:dyDescent="0.25">
      <c r="G1010"/>
    </row>
    <row r="1011" spans="7:7" x14ac:dyDescent="0.25">
      <c r="G1011"/>
    </row>
    <row r="1012" spans="7:7" x14ac:dyDescent="0.25">
      <c r="G1012"/>
    </row>
    <row r="1013" spans="7:7" x14ac:dyDescent="0.25">
      <c r="G1013"/>
    </row>
    <row r="1014" spans="7:7" x14ac:dyDescent="0.25">
      <c r="G1014"/>
    </row>
    <row r="1015" spans="7:7" x14ac:dyDescent="0.25">
      <c r="G1015"/>
    </row>
    <row r="1016" spans="7:7" x14ac:dyDescent="0.25">
      <c r="G1016"/>
    </row>
    <row r="1017" spans="7:7" x14ac:dyDescent="0.25">
      <c r="G1017"/>
    </row>
    <row r="1018" spans="7:7" x14ac:dyDescent="0.25">
      <c r="G1018"/>
    </row>
    <row r="1019" spans="7:7" x14ac:dyDescent="0.25">
      <c r="G1019"/>
    </row>
    <row r="1020" spans="7:7" x14ac:dyDescent="0.25">
      <c r="G1020"/>
    </row>
    <row r="1021" spans="7:7" x14ac:dyDescent="0.25">
      <c r="G1021"/>
    </row>
    <row r="1022" spans="7:7" x14ac:dyDescent="0.25">
      <c r="G1022"/>
    </row>
    <row r="1023" spans="7:7" x14ac:dyDescent="0.25">
      <c r="G1023"/>
    </row>
    <row r="1024" spans="7:7" x14ac:dyDescent="0.25">
      <c r="G1024"/>
    </row>
    <row r="1025" spans="7:7" x14ac:dyDescent="0.25">
      <c r="G1025"/>
    </row>
    <row r="1026" spans="7:7" x14ac:dyDescent="0.25">
      <c r="G1026"/>
    </row>
    <row r="1027" spans="7:7" x14ac:dyDescent="0.25">
      <c r="G1027"/>
    </row>
    <row r="1028" spans="7:7" x14ac:dyDescent="0.25">
      <c r="G1028"/>
    </row>
    <row r="1029" spans="7:7" x14ac:dyDescent="0.25">
      <c r="G1029"/>
    </row>
    <row r="1030" spans="7:7" x14ac:dyDescent="0.25">
      <c r="G1030"/>
    </row>
    <row r="1031" spans="7:7" x14ac:dyDescent="0.25">
      <c r="G1031"/>
    </row>
    <row r="1032" spans="7:7" x14ac:dyDescent="0.25">
      <c r="G1032"/>
    </row>
    <row r="1033" spans="7:7" x14ac:dyDescent="0.25">
      <c r="G1033"/>
    </row>
    <row r="1034" spans="7:7" x14ac:dyDescent="0.25">
      <c r="G1034"/>
    </row>
    <row r="1035" spans="7:7" x14ac:dyDescent="0.25">
      <c r="G1035"/>
    </row>
    <row r="1036" spans="7:7" x14ac:dyDescent="0.25">
      <c r="G1036"/>
    </row>
    <row r="1037" spans="7:7" x14ac:dyDescent="0.25">
      <c r="G1037"/>
    </row>
    <row r="1038" spans="7:7" x14ac:dyDescent="0.25">
      <c r="G1038"/>
    </row>
    <row r="1039" spans="7:7" x14ac:dyDescent="0.25">
      <c r="G1039"/>
    </row>
    <row r="1040" spans="7:7" x14ac:dyDescent="0.25">
      <c r="G1040"/>
    </row>
    <row r="1041" spans="7:7" x14ac:dyDescent="0.25">
      <c r="G1041"/>
    </row>
    <row r="1042" spans="7:7" x14ac:dyDescent="0.25">
      <c r="G1042"/>
    </row>
    <row r="1043" spans="7:7" x14ac:dyDescent="0.25">
      <c r="G1043"/>
    </row>
    <row r="1044" spans="7:7" x14ac:dyDescent="0.25">
      <c r="G1044"/>
    </row>
    <row r="1045" spans="7:7" x14ac:dyDescent="0.25">
      <c r="G1045"/>
    </row>
    <row r="1046" spans="7:7" x14ac:dyDescent="0.25">
      <c r="G1046"/>
    </row>
    <row r="1047" spans="7:7" x14ac:dyDescent="0.25">
      <c r="G1047"/>
    </row>
    <row r="1048" spans="7:7" x14ac:dyDescent="0.25">
      <c r="G1048"/>
    </row>
    <row r="1049" spans="7:7" x14ac:dyDescent="0.25">
      <c r="G1049"/>
    </row>
    <row r="1050" spans="7:7" x14ac:dyDescent="0.25">
      <c r="G1050"/>
    </row>
    <row r="1051" spans="7:7" x14ac:dyDescent="0.25">
      <c r="G1051"/>
    </row>
    <row r="1052" spans="7:7" x14ac:dyDescent="0.25">
      <c r="G1052"/>
    </row>
    <row r="1053" spans="7:7" x14ac:dyDescent="0.25">
      <c r="G1053"/>
    </row>
    <row r="1054" spans="7:7" x14ac:dyDescent="0.25">
      <c r="G1054"/>
    </row>
    <row r="1055" spans="7:7" x14ac:dyDescent="0.25">
      <c r="G1055"/>
    </row>
    <row r="1056" spans="7:7" x14ac:dyDescent="0.25">
      <c r="G1056"/>
    </row>
    <row r="1057" spans="7:7" x14ac:dyDescent="0.25">
      <c r="G1057"/>
    </row>
    <row r="1058" spans="7:7" x14ac:dyDescent="0.25">
      <c r="G1058"/>
    </row>
    <row r="1059" spans="7:7" x14ac:dyDescent="0.25">
      <c r="G1059"/>
    </row>
    <row r="1060" spans="7:7" x14ac:dyDescent="0.25">
      <c r="G1060"/>
    </row>
    <row r="1061" spans="7:7" x14ac:dyDescent="0.25">
      <c r="G1061"/>
    </row>
    <row r="1062" spans="7:7" x14ac:dyDescent="0.25">
      <c r="G1062"/>
    </row>
    <row r="1063" spans="7:7" x14ac:dyDescent="0.25">
      <c r="G1063"/>
    </row>
    <row r="1064" spans="7:7" x14ac:dyDescent="0.25">
      <c r="G1064"/>
    </row>
    <row r="1065" spans="7:7" x14ac:dyDescent="0.25">
      <c r="G1065"/>
    </row>
    <row r="1066" spans="7:7" x14ac:dyDescent="0.25">
      <c r="G1066"/>
    </row>
    <row r="1067" spans="7:7" x14ac:dyDescent="0.25">
      <c r="G1067"/>
    </row>
    <row r="1068" spans="7:7" x14ac:dyDescent="0.25">
      <c r="G1068"/>
    </row>
    <row r="1069" spans="7:7" x14ac:dyDescent="0.25">
      <c r="G1069"/>
    </row>
    <row r="1070" spans="7:7" x14ac:dyDescent="0.25">
      <c r="G1070"/>
    </row>
    <row r="1071" spans="7:7" x14ac:dyDescent="0.25">
      <c r="G1071"/>
    </row>
    <row r="1072" spans="7:7" x14ac:dyDescent="0.25">
      <c r="G1072"/>
    </row>
    <row r="1073" spans="7:7" x14ac:dyDescent="0.25">
      <c r="G1073"/>
    </row>
    <row r="1074" spans="7:7" x14ac:dyDescent="0.25">
      <c r="G1074"/>
    </row>
    <row r="1075" spans="7:7" x14ac:dyDescent="0.25">
      <c r="G1075"/>
    </row>
    <row r="1076" spans="7:7" x14ac:dyDescent="0.25">
      <c r="G1076"/>
    </row>
    <row r="1077" spans="7:7" x14ac:dyDescent="0.25">
      <c r="G1077"/>
    </row>
    <row r="1078" spans="7:7" x14ac:dyDescent="0.25">
      <c r="G1078"/>
    </row>
    <row r="1079" spans="7:7" x14ac:dyDescent="0.25">
      <c r="G1079"/>
    </row>
    <row r="1080" spans="7:7" x14ac:dyDescent="0.25">
      <c r="G1080"/>
    </row>
    <row r="1081" spans="7:7" x14ac:dyDescent="0.25">
      <c r="G1081"/>
    </row>
    <row r="1082" spans="7:7" x14ac:dyDescent="0.25">
      <c r="G1082"/>
    </row>
    <row r="1083" spans="7:7" x14ac:dyDescent="0.25">
      <c r="G1083"/>
    </row>
    <row r="1084" spans="7:7" x14ac:dyDescent="0.25">
      <c r="G1084"/>
    </row>
    <row r="1085" spans="7:7" x14ac:dyDescent="0.25">
      <c r="G1085"/>
    </row>
    <row r="1086" spans="7:7" x14ac:dyDescent="0.25">
      <c r="G1086"/>
    </row>
    <row r="1087" spans="7:7" x14ac:dyDescent="0.25">
      <c r="G1087"/>
    </row>
    <row r="1088" spans="7:7" x14ac:dyDescent="0.25">
      <c r="G1088"/>
    </row>
    <row r="1089" spans="7:7" x14ac:dyDescent="0.25">
      <c r="G1089"/>
    </row>
    <row r="1090" spans="7:7" x14ac:dyDescent="0.25">
      <c r="G1090"/>
    </row>
    <row r="1091" spans="7:7" x14ac:dyDescent="0.25">
      <c r="G1091"/>
    </row>
    <row r="1092" spans="7:7" x14ac:dyDescent="0.25">
      <c r="G1092"/>
    </row>
    <row r="1093" spans="7:7" x14ac:dyDescent="0.25">
      <c r="G1093"/>
    </row>
    <row r="1094" spans="7:7" x14ac:dyDescent="0.25">
      <c r="G1094"/>
    </row>
    <row r="1095" spans="7:7" x14ac:dyDescent="0.25">
      <c r="G1095"/>
    </row>
    <row r="1096" spans="7:7" x14ac:dyDescent="0.25">
      <c r="G1096"/>
    </row>
    <row r="1097" spans="7:7" x14ac:dyDescent="0.25">
      <c r="G1097"/>
    </row>
    <row r="1098" spans="7:7" x14ac:dyDescent="0.25">
      <c r="G1098"/>
    </row>
    <row r="1099" spans="7:7" x14ac:dyDescent="0.25">
      <c r="G1099"/>
    </row>
    <row r="1100" spans="7:7" x14ac:dyDescent="0.25">
      <c r="G1100"/>
    </row>
    <row r="1101" spans="7:7" x14ac:dyDescent="0.25">
      <c r="G1101"/>
    </row>
    <row r="1102" spans="7:7" x14ac:dyDescent="0.25">
      <c r="G1102"/>
    </row>
    <row r="1103" spans="7:7" x14ac:dyDescent="0.25">
      <c r="G1103"/>
    </row>
    <row r="1104" spans="7:7" x14ac:dyDescent="0.25">
      <c r="G1104"/>
    </row>
    <row r="1105" spans="7:7" x14ac:dyDescent="0.25">
      <c r="G1105"/>
    </row>
    <row r="1106" spans="7:7" x14ac:dyDescent="0.25">
      <c r="G1106"/>
    </row>
    <row r="1107" spans="7:7" x14ac:dyDescent="0.25">
      <c r="G1107"/>
    </row>
    <row r="1108" spans="7:7" x14ac:dyDescent="0.25">
      <c r="G1108"/>
    </row>
    <row r="1109" spans="7:7" x14ac:dyDescent="0.25">
      <c r="G1109"/>
    </row>
    <row r="1110" spans="7:7" x14ac:dyDescent="0.25">
      <c r="G1110"/>
    </row>
    <row r="1111" spans="7:7" x14ac:dyDescent="0.25">
      <c r="G1111"/>
    </row>
    <row r="1112" spans="7:7" x14ac:dyDescent="0.25">
      <c r="G1112"/>
    </row>
    <row r="1113" spans="7:7" x14ac:dyDescent="0.25">
      <c r="G1113"/>
    </row>
    <row r="1114" spans="7:7" x14ac:dyDescent="0.25">
      <c r="G1114"/>
    </row>
    <row r="1115" spans="7:7" x14ac:dyDescent="0.25">
      <c r="G1115"/>
    </row>
    <row r="1116" spans="7:7" x14ac:dyDescent="0.25">
      <c r="G1116"/>
    </row>
    <row r="1117" spans="7:7" x14ac:dyDescent="0.25">
      <c r="G1117"/>
    </row>
    <row r="1118" spans="7:7" x14ac:dyDescent="0.25">
      <c r="G1118"/>
    </row>
    <row r="1119" spans="7:7" x14ac:dyDescent="0.25">
      <c r="G1119"/>
    </row>
    <row r="1120" spans="7:7" x14ac:dyDescent="0.25">
      <c r="G1120"/>
    </row>
    <row r="1121" spans="7:7" x14ac:dyDescent="0.25">
      <c r="G1121"/>
    </row>
    <row r="1122" spans="7:7" x14ac:dyDescent="0.25">
      <c r="G1122"/>
    </row>
    <row r="1123" spans="7:7" x14ac:dyDescent="0.25">
      <c r="G1123"/>
    </row>
    <row r="1124" spans="7:7" x14ac:dyDescent="0.25">
      <c r="G1124"/>
    </row>
    <row r="1125" spans="7:7" x14ac:dyDescent="0.25">
      <c r="G1125"/>
    </row>
    <row r="1126" spans="7:7" x14ac:dyDescent="0.25">
      <c r="G1126"/>
    </row>
    <row r="1127" spans="7:7" x14ac:dyDescent="0.25">
      <c r="G1127"/>
    </row>
    <row r="1128" spans="7:7" x14ac:dyDescent="0.25">
      <c r="G1128"/>
    </row>
    <row r="1129" spans="7:7" x14ac:dyDescent="0.25">
      <c r="G1129"/>
    </row>
    <row r="1130" spans="7:7" x14ac:dyDescent="0.25">
      <c r="G1130"/>
    </row>
    <row r="1131" spans="7:7" x14ac:dyDescent="0.25">
      <c r="G1131"/>
    </row>
    <row r="1132" spans="7:7" x14ac:dyDescent="0.25">
      <c r="G1132"/>
    </row>
    <row r="1133" spans="7:7" x14ac:dyDescent="0.25">
      <c r="G1133"/>
    </row>
    <row r="1134" spans="7:7" x14ac:dyDescent="0.25">
      <c r="G1134"/>
    </row>
    <row r="1135" spans="7:7" x14ac:dyDescent="0.25">
      <c r="G1135"/>
    </row>
    <row r="1136" spans="7:7" x14ac:dyDescent="0.25">
      <c r="G1136"/>
    </row>
    <row r="1137" spans="7:7" x14ac:dyDescent="0.25">
      <c r="G1137"/>
    </row>
    <row r="1138" spans="7:7" x14ac:dyDescent="0.25">
      <c r="G1138"/>
    </row>
    <row r="1139" spans="7:7" x14ac:dyDescent="0.25">
      <c r="G1139"/>
    </row>
    <row r="1140" spans="7:7" x14ac:dyDescent="0.25">
      <c r="G1140"/>
    </row>
    <row r="1141" spans="7:7" x14ac:dyDescent="0.25">
      <c r="G1141"/>
    </row>
    <row r="1142" spans="7:7" x14ac:dyDescent="0.25">
      <c r="G1142"/>
    </row>
    <row r="1143" spans="7:7" x14ac:dyDescent="0.25">
      <c r="G1143"/>
    </row>
    <row r="1144" spans="7:7" x14ac:dyDescent="0.25">
      <c r="G1144"/>
    </row>
    <row r="1145" spans="7:7" x14ac:dyDescent="0.25">
      <c r="G1145"/>
    </row>
    <row r="1146" spans="7:7" x14ac:dyDescent="0.25">
      <c r="G1146"/>
    </row>
    <row r="1147" spans="7:7" x14ac:dyDescent="0.25">
      <c r="G1147"/>
    </row>
    <row r="1148" spans="7:7" x14ac:dyDescent="0.25">
      <c r="G1148"/>
    </row>
    <row r="1149" spans="7:7" x14ac:dyDescent="0.25">
      <c r="G1149"/>
    </row>
    <row r="1150" spans="7:7" x14ac:dyDescent="0.25">
      <c r="G1150"/>
    </row>
    <row r="1151" spans="7:7" x14ac:dyDescent="0.25">
      <c r="G1151"/>
    </row>
    <row r="1152" spans="7:7" x14ac:dyDescent="0.25">
      <c r="G1152"/>
    </row>
    <row r="1153" spans="7:7" x14ac:dyDescent="0.25">
      <c r="G1153"/>
    </row>
    <row r="1154" spans="7:7" x14ac:dyDescent="0.25">
      <c r="G1154"/>
    </row>
    <row r="1155" spans="7:7" x14ac:dyDescent="0.25">
      <c r="G1155"/>
    </row>
    <row r="1156" spans="7:7" x14ac:dyDescent="0.25">
      <c r="G1156"/>
    </row>
    <row r="1157" spans="7:7" x14ac:dyDescent="0.25">
      <c r="G1157"/>
    </row>
    <row r="1158" spans="7:7" x14ac:dyDescent="0.25">
      <c r="G1158"/>
    </row>
    <row r="1159" spans="7:7" x14ac:dyDescent="0.25">
      <c r="G1159"/>
    </row>
    <row r="1160" spans="7:7" x14ac:dyDescent="0.25">
      <c r="G1160"/>
    </row>
    <row r="1161" spans="7:7" x14ac:dyDescent="0.25">
      <c r="G1161"/>
    </row>
    <row r="1162" spans="7:7" x14ac:dyDescent="0.25">
      <c r="G1162"/>
    </row>
    <row r="1163" spans="7:7" x14ac:dyDescent="0.25">
      <c r="G1163"/>
    </row>
    <row r="1164" spans="7:7" x14ac:dyDescent="0.25">
      <c r="G1164"/>
    </row>
    <row r="1165" spans="7:7" x14ac:dyDescent="0.25">
      <c r="G1165"/>
    </row>
    <row r="1166" spans="7:7" x14ac:dyDescent="0.25">
      <c r="G1166"/>
    </row>
    <row r="1167" spans="7:7" x14ac:dyDescent="0.25">
      <c r="G1167"/>
    </row>
    <row r="1168" spans="7:7" x14ac:dyDescent="0.25">
      <c r="G1168"/>
    </row>
    <row r="1169" spans="7:7" x14ac:dyDescent="0.25">
      <c r="G1169"/>
    </row>
    <row r="1170" spans="7:7" x14ac:dyDescent="0.25">
      <c r="G1170"/>
    </row>
    <row r="1171" spans="7:7" x14ac:dyDescent="0.25">
      <c r="G1171"/>
    </row>
    <row r="1172" spans="7:7" x14ac:dyDescent="0.25">
      <c r="G1172"/>
    </row>
    <row r="1173" spans="7:7" x14ac:dyDescent="0.25">
      <c r="G1173"/>
    </row>
    <row r="1174" spans="7:7" x14ac:dyDescent="0.25">
      <c r="G1174"/>
    </row>
    <row r="1175" spans="7:7" x14ac:dyDescent="0.25">
      <c r="G1175"/>
    </row>
    <row r="1176" spans="7:7" x14ac:dyDescent="0.25">
      <c r="G1176"/>
    </row>
    <row r="1177" spans="7:7" x14ac:dyDescent="0.25">
      <c r="G1177"/>
    </row>
    <row r="1178" spans="7:7" x14ac:dyDescent="0.25">
      <c r="G1178"/>
    </row>
    <row r="1179" spans="7:7" x14ac:dyDescent="0.25">
      <c r="G1179"/>
    </row>
    <row r="1180" spans="7:7" x14ac:dyDescent="0.25">
      <c r="G1180"/>
    </row>
    <row r="1181" spans="7:7" x14ac:dyDescent="0.25">
      <c r="G1181"/>
    </row>
    <row r="1182" spans="7:7" x14ac:dyDescent="0.25">
      <c r="G1182"/>
    </row>
    <row r="1183" spans="7:7" x14ac:dyDescent="0.25">
      <c r="G1183"/>
    </row>
    <row r="1184" spans="7:7" x14ac:dyDescent="0.25">
      <c r="G1184"/>
    </row>
    <row r="1185" spans="7:7" x14ac:dyDescent="0.25">
      <c r="G1185"/>
    </row>
    <row r="1186" spans="7:7" x14ac:dyDescent="0.25">
      <c r="G1186"/>
    </row>
    <row r="1187" spans="7:7" x14ac:dyDescent="0.25">
      <c r="G1187"/>
    </row>
    <row r="1188" spans="7:7" x14ac:dyDescent="0.25">
      <c r="G1188"/>
    </row>
    <row r="1189" spans="7:7" x14ac:dyDescent="0.25">
      <c r="G1189"/>
    </row>
    <row r="1190" spans="7:7" x14ac:dyDescent="0.25">
      <c r="G1190"/>
    </row>
    <row r="1191" spans="7:7" x14ac:dyDescent="0.25">
      <c r="G1191"/>
    </row>
    <row r="1192" spans="7:7" x14ac:dyDescent="0.25">
      <c r="G1192"/>
    </row>
    <row r="1193" spans="7:7" x14ac:dyDescent="0.25">
      <c r="G1193"/>
    </row>
    <row r="1194" spans="7:7" x14ac:dyDescent="0.25">
      <c r="G1194"/>
    </row>
    <row r="1195" spans="7:7" x14ac:dyDescent="0.25">
      <c r="G1195"/>
    </row>
    <row r="1196" spans="7:7" x14ac:dyDescent="0.25">
      <c r="G1196"/>
    </row>
    <row r="1197" spans="7:7" x14ac:dyDescent="0.25">
      <c r="G1197"/>
    </row>
    <row r="1198" spans="7:7" x14ac:dyDescent="0.25">
      <c r="G1198"/>
    </row>
    <row r="1199" spans="7:7" x14ac:dyDescent="0.25">
      <c r="G1199"/>
    </row>
    <row r="1200" spans="7:7" x14ac:dyDescent="0.25">
      <c r="G1200"/>
    </row>
    <row r="1201" spans="7:7" x14ac:dyDescent="0.25">
      <c r="G1201"/>
    </row>
    <row r="1202" spans="7:7" x14ac:dyDescent="0.25">
      <c r="G1202"/>
    </row>
    <row r="1203" spans="7:7" x14ac:dyDescent="0.25">
      <c r="G1203"/>
    </row>
    <row r="1204" spans="7:7" x14ac:dyDescent="0.25">
      <c r="G1204"/>
    </row>
    <row r="1205" spans="7:7" x14ac:dyDescent="0.25">
      <c r="G1205"/>
    </row>
    <row r="1206" spans="7:7" x14ac:dyDescent="0.25">
      <c r="G1206"/>
    </row>
    <row r="1207" spans="7:7" x14ac:dyDescent="0.25">
      <c r="G1207"/>
    </row>
    <row r="1208" spans="7:7" x14ac:dyDescent="0.25">
      <c r="G1208"/>
    </row>
    <row r="1209" spans="7:7" x14ac:dyDescent="0.25">
      <c r="G1209"/>
    </row>
    <row r="1210" spans="7:7" x14ac:dyDescent="0.25">
      <c r="G1210"/>
    </row>
    <row r="1211" spans="7:7" x14ac:dyDescent="0.25">
      <c r="G1211"/>
    </row>
    <row r="1212" spans="7:7" x14ac:dyDescent="0.25">
      <c r="G1212"/>
    </row>
    <row r="1213" spans="7:7" x14ac:dyDescent="0.25">
      <c r="G1213"/>
    </row>
    <row r="1214" spans="7:7" x14ac:dyDescent="0.25">
      <c r="G1214"/>
    </row>
    <row r="1215" spans="7:7" x14ac:dyDescent="0.25">
      <c r="G1215"/>
    </row>
    <row r="1216" spans="7:7" x14ac:dyDescent="0.25">
      <c r="G1216"/>
    </row>
    <row r="1217" spans="7:7" x14ac:dyDescent="0.25">
      <c r="G1217"/>
    </row>
    <row r="1218" spans="7:7" x14ac:dyDescent="0.25">
      <c r="G1218"/>
    </row>
    <row r="1219" spans="7:7" x14ac:dyDescent="0.25">
      <c r="G1219"/>
    </row>
    <row r="1220" spans="7:7" x14ac:dyDescent="0.25">
      <c r="G1220"/>
    </row>
    <row r="1221" spans="7:7" x14ac:dyDescent="0.25">
      <c r="G1221"/>
    </row>
    <row r="1222" spans="7:7" x14ac:dyDescent="0.25">
      <c r="G1222"/>
    </row>
    <row r="1223" spans="7:7" x14ac:dyDescent="0.25">
      <c r="G1223"/>
    </row>
    <row r="1224" spans="7:7" x14ac:dyDescent="0.25">
      <c r="G1224"/>
    </row>
    <row r="1225" spans="7:7" x14ac:dyDescent="0.25">
      <c r="G1225"/>
    </row>
    <row r="1226" spans="7:7" x14ac:dyDescent="0.25">
      <c r="G1226"/>
    </row>
    <row r="1227" spans="7:7" x14ac:dyDescent="0.25">
      <c r="G1227"/>
    </row>
    <row r="1228" spans="7:7" x14ac:dyDescent="0.25">
      <c r="G1228"/>
    </row>
    <row r="1229" spans="7:7" x14ac:dyDescent="0.25">
      <c r="G1229"/>
    </row>
    <row r="1230" spans="7:7" x14ac:dyDescent="0.25">
      <c r="G1230"/>
    </row>
    <row r="1231" spans="7:7" x14ac:dyDescent="0.25">
      <c r="G1231"/>
    </row>
    <row r="1232" spans="7:7" x14ac:dyDescent="0.25">
      <c r="G1232"/>
    </row>
    <row r="1233" spans="7:7" x14ac:dyDescent="0.25">
      <c r="G1233"/>
    </row>
    <row r="1234" spans="7:7" x14ac:dyDescent="0.25">
      <c r="G1234"/>
    </row>
    <row r="1235" spans="7:7" x14ac:dyDescent="0.25">
      <c r="G1235"/>
    </row>
    <row r="1236" spans="7:7" x14ac:dyDescent="0.25">
      <c r="G1236"/>
    </row>
    <row r="1237" spans="7:7" x14ac:dyDescent="0.25">
      <c r="G1237"/>
    </row>
    <row r="1238" spans="7:7" x14ac:dyDescent="0.25">
      <c r="G1238"/>
    </row>
    <row r="1239" spans="7:7" x14ac:dyDescent="0.25">
      <c r="G1239"/>
    </row>
    <row r="1240" spans="7:7" x14ac:dyDescent="0.25">
      <c r="G1240"/>
    </row>
    <row r="1241" spans="7:7" x14ac:dyDescent="0.25">
      <c r="G1241"/>
    </row>
    <row r="1242" spans="7:7" x14ac:dyDescent="0.25">
      <c r="G1242"/>
    </row>
    <row r="1243" spans="7:7" x14ac:dyDescent="0.25">
      <c r="G1243"/>
    </row>
    <row r="1244" spans="7:7" x14ac:dyDescent="0.25">
      <c r="G1244"/>
    </row>
    <row r="1245" spans="7:7" x14ac:dyDescent="0.25">
      <c r="G1245"/>
    </row>
    <row r="1246" spans="7:7" x14ac:dyDescent="0.25">
      <c r="G1246"/>
    </row>
    <row r="1247" spans="7:7" x14ac:dyDescent="0.25">
      <c r="G1247"/>
    </row>
    <row r="1248" spans="7:7" x14ac:dyDescent="0.25">
      <c r="G1248"/>
    </row>
    <row r="1249" spans="7:7" x14ac:dyDescent="0.25">
      <c r="G1249"/>
    </row>
    <row r="1250" spans="7:7" x14ac:dyDescent="0.25">
      <c r="G1250"/>
    </row>
    <row r="1251" spans="7:7" x14ac:dyDescent="0.25">
      <c r="G1251"/>
    </row>
    <row r="1252" spans="7:7" x14ac:dyDescent="0.25">
      <c r="G1252"/>
    </row>
    <row r="1253" spans="7:7" x14ac:dyDescent="0.25">
      <c r="G1253"/>
    </row>
    <row r="1254" spans="7:7" x14ac:dyDescent="0.25">
      <c r="G1254"/>
    </row>
    <row r="1255" spans="7:7" x14ac:dyDescent="0.25">
      <c r="G1255"/>
    </row>
    <row r="1256" spans="7:7" x14ac:dyDescent="0.25">
      <c r="G1256"/>
    </row>
    <row r="1257" spans="7:7" x14ac:dyDescent="0.25">
      <c r="G1257"/>
    </row>
    <row r="1258" spans="7:7" x14ac:dyDescent="0.25">
      <c r="G1258"/>
    </row>
    <row r="1259" spans="7:7" x14ac:dyDescent="0.25">
      <c r="G1259"/>
    </row>
    <row r="1260" spans="7:7" x14ac:dyDescent="0.25">
      <c r="G1260"/>
    </row>
    <row r="1261" spans="7:7" x14ac:dyDescent="0.25">
      <c r="G1261"/>
    </row>
    <row r="1262" spans="7:7" x14ac:dyDescent="0.25">
      <c r="G1262"/>
    </row>
    <row r="1263" spans="7:7" x14ac:dyDescent="0.25">
      <c r="G1263"/>
    </row>
    <row r="1264" spans="7:7" x14ac:dyDescent="0.25">
      <c r="G1264"/>
    </row>
    <row r="1265" spans="7:7" x14ac:dyDescent="0.25">
      <c r="G1265"/>
    </row>
    <row r="1266" spans="7:7" x14ac:dyDescent="0.25">
      <c r="G1266"/>
    </row>
    <row r="1267" spans="7:7" x14ac:dyDescent="0.25">
      <c r="G1267"/>
    </row>
    <row r="1268" spans="7:7" x14ac:dyDescent="0.25">
      <c r="G1268"/>
    </row>
    <row r="1269" spans="7:7" x14ac:dyDescent="0.25">
      <c r="G1269"/>
    </row>
    <row r="1270" spans="7:7" x14ac:dyDescent="0.25">
      <c r="G1270"/>
    </row>
    <row r="1271" spans="7:7" x14ac:dyDescent="0.25">
      <c r="G1271"/>
    </row>
    <row r="1272" spans="7:7" x14ac:dyDescent="0.25">
      <c r="G1272"/>
    </row>
    <row r="1273" spans="7:7" x14ac:dyDescent="0.25">
      <c r="G1273"/>
    </row>
    <row r="1274" spans="7:7" x14ac:dyDescent="0.25">
      <c r="G1274"/>
    </row>
    <row r="1275" spans="7:7" x14ac:dyDescent="0.25">
      <c r="G1275"/>
    </row>
    <row r="1276" spans="7:7" x14ac:dyDescent="0.25">
      <c r="G1276"/>
    </row>
    <row r="1277" spans="7:7" x14ac:dyDescent="0.25">
      <c r="G1277"/>
    </row>
    <row r="1278" spans="7:7" x14ac:dyDescent="0.25">
      <c r="G1278"/>
    </row>
    <row r="1279" spans="7:7" x14ac:dyDescent="0.25">
      <c r="G1279"/>
    </row>
    <row r="1280" spans="7:7" x14ac:dyDescent="0.25">
      <c r="G1280"/>
    </row>
    <row r="1281" spans="7:7" x14ac:dyDescent="0.25">
      <c r="G1281"/>
    </row>
    <row r="1282" spans="7:7" x14ac:dyDescent="0.25">
      <c r="G1282"/>
    </row>
    <row r="1283" spans="7:7" x14ac:dyDescent="0.25">
      <c r="G1283"/>
    </row>
    <row r="1284" spans="7:7" x14ac:dyDescent="0.25">
      <c r="G1284"/>
    </row>
    <row r="1285" spans="7:7" x14ac:dyDescent="0.25">
      <c r="G1285"/>
    </row>
    <row r="1286" spans="7:7" x14ac:dyDescent="0.25">
      <c r="G1286"/>
    </row>
    <row r="1287" spans="7:7" x14ac:dyDescent="0.25">
      <c r="G1287"/>
    </row>
    <row r="1288" spans="7:7" x14ac:dyDescent="0.25">
      <c r="G1288"/>
    </row>
    <row r="1289" spans="7:7" x14ac:dyDescent="0.25">
      <c r="G1289"/>
    </row>
    <row r="1290" spans="7:7" x14ac:dyDescent="0.25">
      <c r="G1290"/>
    </row>
    <row r="1291" spans="7:7" x14ac:dyDescent="0.25">
      <c r="G1291"/>
    </row>
    <row r="1292" spans="7:7" x14ac:dyDescent="0.25">
      <c r="G1292"/>
    </row>
    <row r="1293" spans="7:7" x14ac:dyDescent="0.25">
      <c r="G1293"/>
    </row>
    <row r="1294" spans="7:7" x14ac:dyDescent="0.25">
      <c r="G1294"/>
    </row>
    <row r="1295" spans="7:7" x14ac:dyDescent="0.25">
      <c r="G1295"/>
    </row>
    <row r="1296" spans="7:7" x14ac:dyDescent="0.25">
      <c r="G1296"/>
    </row>
    <row r="1297" spans="7:7" x14ac:dyDescent="0.25">
      <c r="G1297"/>
    </row>
    <row r="1298" spans="7:7" x14ac:dyDescent="0.25">
      <c r="G1298"/>
    </row>
    <row r="1299" spans="7:7" x14ac:dyDescent="0.25">
      <c r="G1299"/>
    </row>
    <row r="1300" spans="7:7" x14ac:dyDescent="0.25">
      <c r="G1300"/>
    </row>
    <row r="1301" spans="7:7" x14ac:dyDescent="0.25">
      <c r="G1301"/>
    </row>
    <row r="1302" spans="7:7" x14ac:dyDescent="0.25">
      <c r="G1302"/>
    </row>
    <row r="1303" spans="7:7" x14ac:dyDescent="0.25">
      <c r="G1303"/>
    </row>
    <row r="1304" spans="7:7" x14ac:dyDescent="0.25">
      <c r="G1304"/>
    </row>
    <row r="1305" spans="7:7" x14ac:dyDescent="0.25">
      <c r="G1305"/>
    </row>
    <row r="1306" spans="7:7" x14ac:dyDescent="0.25">
      <c r="G1306"/>
    </row>
    <row r="1307" spans="7:7" x14ac:dyDescent="0.25">
      <c r="G1307"/>
    </row>
    <row r="1308" spans="7:7" x14ac:dyDescent="0.25">
      <c r="G1308"/>
    </row>
    <row r="1309" spans="7:7" x14ac:dyDescent="0.25">
      <c r="G1309"/>
    </row>
    <row r="1310" spans="7:7" x14ac:dyDescent="0.25">
      <c r="G1310"/>
    </row>
    <row r="1311" spans="7:7" x14ac:dyDescent="0.25">
      <c r="G1311"/>
    </row>
    <row r="1312" spans="7:7" x14ac:dyDescent="0.25">
      <c r="G1312"/>
    </row>
    <row r="1313" spans="7:7" x14ac:dyDescent="0.25">
      <c r="G1313"/>
    </row>
    <row r="1314" spans="7:7" x14ac:dyDescent="0.25">
      <c r="G1314"/>
    </row>
    <row r="1315" spans="7:7" x14ac:dyDescent="0.25">
      <c r="G1315"/>
    </row>
    <row r="1316" spans="7:7" x14ac:dyDescent="0.25">
      <c r="G1316"/>
    </row>
    <row r="1317" spans="7:7" x14ac:dyDescent="0.25">
      <c r="G1317"/>
    </row>
    <row r="1318" spans="7:7" x14ac:dyDescent="0.25">
      <c r="G1318"/>
    </row>
    <row r="1319" spans="7:7" x14ac:dyDescent="0.25">
      <c r="G1319"/>
    </row>
    <row r="1320" spans="7:7" x14ac:dyDescent="0.25">
      <c r="G1320"/>
    </row>
    <row r="1321" spans="7:7" x14ac:dyDescent="0.25">
      <c r="G1321"/>
    </row>
    <row r="1322" spans="7:7" x14ac:dyDescent="0.25">
      <c r="G1322"/>
    </row>
    <row r="1323" spans="7:7" x14ac:dyDescent="0.25">
      <c r="G1323"/>
    </row>
    <row r="1324" spans="7:7" x14ac:dyDescent="0.25">
      <c r="G1324"/>
    </row>
    <row r="1325" spans="7:7" x14ac:dyDescent="0.25">
      <c r="G1325"/>
    </row>
    <row r="1326" spans="7:7" x14ac:dyDescent="0.25">
      <c r="G1326"/>
    </row>
    <row r="1327" spans="7:7" x14ac:dyDescent="0.25">
      <c r="G1327"/>
    </row>
    <row r="1328" spans="7:7" x14ac:dyDescent="0.25">
      <c r="G1328"/>
    </row>
    <row r="1329" spans="7:7" x14ac:dyDescent="0.25">
      <c r="G1329"/>
    </row>
    <row r="1330" spans="7:7" x14ac:dyDescent="0.25">
      <c r="G1330"/>
    </row>
    <row r="1331" spans="7:7" x14ac:dyDescent="0.25">
      <c r="G1331"/>
    </row>
    <row r="1332" spans="7:7" x14ac:dyDescent="0.25">
      <c r="G1332"/>
    </row>
    <row r="1333" spans="7:7" x14ac:dyDescent="0.25">
      <c r="G1333"/>
    </row>
    <row r="1334" spans="7:7" x14ac:dyDescent="0.25">
      <c r="G1334"/>
    </row>
    <row r="1335" spans="7:7" x14ac:dyDescent="0.25">
      <c r="G1335"/>
    </row>
    <row r="1336" spans="7:7" x14ac:dyDescent="0.25">
      <c r="G1336"/>
    </row>
    <row r="1337" spans="7:7" x14ac:dyDescent="0.25">
      <c r="G1337"/>
    </row>
    <row r="1338" spans="7:7" x14ac:dyDescent="0.25">
      <c r="G1338"/>
    </row>
    <row r="1339" spans="7:7" x14ac:dyDescent="0.25">
      <c r="G1339"/>
    </row>
    <row r="1340" spans="7:7" x14ac:dyDescent="0.25">
      <c r="G1340"/>
    </row>
    <row r="1341" spans="7:7" x14ac:dyDescent="0.25">
      <c r="G1341"/>
    </row>
    <row r="1342" spans="7:7" x14ac:dyDescent="0.25">
      <c r="G1342"/>
    </row>
    <row r="1343" spans="7:7" x14ac:dyDescent="0.25">
      <c r="G1343"/>
    </row>
    <row r="1344" spans="7:7" x14ac:dyDescent="0.25">
      <c r="G1344"/>
    </row>
    <row r="1345" spans="7:7" x14ac:dyDescent="0.25">
      <c r="G1345"/>
    </row>
    <row r="1346" spans="7:7" x14ac:dyDescent="0.25">
      <c r="G1346"/>
    </row>
    <row r="1347" spans="7:7" x14ac:dyDescent="0.25">
      <c r="G1347"/>
    </row>
    <row r="1348" spans="7:7" x14ac:dyDescent="0.25">
      <c r="G1348"/>
    </row>
    <row r="1349" spans="7:7" x14ac:dyDescent="0.25">
      <c r="G1349"/>
    </row>
    <row r="1350" spans="7:7" x14ac:dyDescent="0.25">
      <c r="G1350"/>
    </row>
    <row r="1351" spans="7:7" x14ac:dyDescent="0.25">
      <c r="G1351"/>
    </row>
    <row r="1352" spans="7:7" x14ac:dyDescent="0.25">
      <c r="G1352"/>
    </row>
    <row r="1353" spans="7:7" x14ac:dyDescent="0.25">
      <c r="G1353"/>
    </row>
    <row r="1354" spans="7:7" x14ac:dyDescent="0.25">
      <c r="G1354"/>
    </row>
    <row r="1355" spans="7:7" x14ac:dyDescent="0.25">
      <c r="G1355"/>
    </row>
    <row r="1356" spans="7:7" x14ac:dyDescent="0.25">
      <c r="G1356"/>
    </row>
    <row r="1357" spans="7:7" x14ac:dyDescent="0.25">
      <c r="G1357"/>
    </row>
    <row r="1358" spans="7:7" x14ac:dyDescent="0.25">
      <c r="G1358"/>
    </row>
    <row r="1359" spans="7:7" x14ac:dyDescent="0.25">
      <c r="G1359"/>
    </row>
    <row r="1360" spans="7:7" x14ac:dyDescent="0.25">
      <c r="G1360"/>
    </row>
    <row r="1361" spans="7:7" x14ac:dyDescent="0.25">
      <c r="G1361"/>
    </row>
    <row r="1362" spans="7:7" x14ac:dyDescent="0.25">
      <c r="G1362"/>
    </row>
    <row r="1363" spans="7:7" x14ac:dyDescent="0.25">
      <c r="G1363"/>
    </row>
    <row r="1364" spans="7:7" x14ac:dyDescent="0.25">
      <c r="G1364"/>
    </row>
    <row r="1365" spans="7:7" x14ac:dyDescent="0.25">
      <c r="G1365"/>
    </row>
    <row r="1366" spans="7:7" x14ac:dyDescent="0.25">
      <c r="G1366"/>
    </row>
    <row r="1367" spans="7:7" x14ac:dyDescent="0.25">
      <c r="G1367"/>
    </row>
    <row r="1368" spans="7:7" x14ac:dyDescent="0.25">
      <c r="G1368"/>
    </row>
    <row r="1369" spans="7:7" x14ac:dyDescent="0.25">
      <c r="G1369"/>
    </row>
    <row r="1370" spans="7:7" x14ac:dyDescent="0.25">
      <c r="G1370"/>
    </row>
    <row r="1371" spans="7:7" x14ac:dyDescent="0.25">
      <c r="G1371"/>
    </row>
    <row r="1372" spans="7:7" x14ac:dyDescent="0.25">
      <c r="G1372"/>
    </row>
    <row r="1373" spans="7:7" x14ac:dyDescent="0.25">
      <c r="G1373"/>
    </row>
    <row r="1374" spans="7:7" x14ac:dyDescent="0.25">
      <c r="G1374"/>
    </row>
    <row r="1375" spans="7:7" x14ac:dyDescent="0.25">
      <c r="G1375"/>
    </row>
    <row r="1376" spans="7:7" x14ac:dyDescent="0.25">
      <c r="G1376"/>
    </row>
    <row r="1377" spans="7:7" x14ac:dyDescent="0.25">
      <c r="G1377"/>
    </row>
    <row r="1378" spans="7:7" x14ac:dyDescent="0.25">
      <c r="G1378"/>
    </row>
    <row r="1379" spans="7:7" x14ac:dyDescent="0.25">
      <c r="G1379"/>
    </row>
    <row r="1380" spans="7:7" x14ac:dyDescent="0.25">
      <c r="G1380"/>
    </row>
    <row r="1381" spans="7:7" x14ac:dyDescent="0.25">
      <c r="G1381"/>
    </row>
    <row r="1382" spans="7:7" x14ac:dyDescent="0.25">
      <c r="G1382"/>
    </row>
    <row r="1383" spans="7:7" x14ac:dyDescent="0.25">
      <c r="G1383"/>
    </row>
    <row r="1384" spans="7:7" x14ac:dyDescent="0.25">
      <c r="G1384"/>
    </row>
    <row r="1385" spans="7:7" x14ac:dyDescent="0.25">
      <c r="G1385"/>
    </row>
    <row r="1386" spans="7:7" x14ac:dyDescent="0.25">
      <c r="G1386"/>
    </row>
    <row r="1387" spans="7:7" x14ac:dyDescent="0.25">
      <c r="G1387"/>
    </row>
    <row r="1388" spans="7:7" x14ac:dyDescent="0.25">
      <c r="G1388"/>
    </row>
    <row r="1389" spans="7:7" x14ac:dyDescent="0.25">
      <c r="G1389"/>
    </row>
    <row r="1390" spans="7:7" x14ac:dyDescent="0.25">
      <c r="G1390"/>
    </row>
    <row r="1391" spans="7:7" x14ac:dyDescent="0.25">
      <c r="G1391"/>
    </row>
    <row r="1392" spans="7:7" x14ac:dyDescent="0.25">
      <c r="G1392"/>
    </row>
    <row r="1393" spans="7:7" x14ac:dyDescent="0.25">
      <c r="G1393"/>
    </row>
    <row r="1394" spans="7:7" x14ac:dyDescent="0.25">
      <c r="G1394"/>
    </row>
    <row r="1395" spans="7:7" x14ac:dyDescent="0.25">
      <c r="G1395"/>
    </row>
    <row r="1396" spans="7:7" x14ac:dyDescent="0.25">
      <c r="G1396"/>
    </row>
    <row r="1397" spans="7:7" x14ac:dyDescent="0.25">
      <c r="G1397"/>
    </row>
    <row r="1398" spans="7:7" x14ac:dyDescent="0.25">
      <c r="G1398"/>
    </row>
    <row r="1399" spans="7:7" x14ac:dyDescent="0.25">
      <c r="G1399"/>
    </row>
    <row r="1400" spans="7:7" x14ac:dyDescent="0.25">
      <c r="G1400"/>
    </row>
    <row r="1401" spans="7:7" x14ac:dyDescent="0.25">
      <c r="G1401"/>
    </row>
    <row r="1402" spans="7:7" x14ac:dyDescent="0.25">
      <c r="G1402"/>
    </row>
    <row r="1403" spans="7:7" x14ac:dyDescent="0.25">
      <c r="G1403"/>
    </row>
    <row r="1404" spans="7:7" x14ac:dyDescent="0.25">
      <c r="G1404"/>
    </row>
    <row r="1405" spans="7:7" x14ac:dyDescent="0.25">
      <c r="G1405"/>
    </row>
    <row r="1406" spans="7:7" x14ac:dyDescent="0.25">
      <c r="G1406"/>
    </row>
    <row r="1407" spans="7:7" x14ac:dyDescent="0.25">
      <c r="G1407"/>
    </row>
    <row r="1408" spans="7:7" x14ac:dyDescent="0.25">
      <c r="G1408"/>
    </row>
    <row r="1409" spans="7:7" x14ac:dyDescent="0.25">
      <c r="G1409"/>
    </row>
    <row r="1410" spans="7:7" x14ac:dyDescent="0.25">
      <c r="G1410"/>
    </row>
    <row r="1411" spans="7:7" x14ac:dyDescent="0.25">
      <c r="G1411"/>
    </row>
    <row r="1412" spans="7:7" x14ac:dyDescent="0.25">
      <c r="G1412"/>
    </row>
    <row r="1413" spans="7:7" x14ac:dyDescent="0.25">
      <c r="G1413"/>
    </row>
    <row r="1414" spans="7:7" x14ac:dyDescent="0.25">
      <c r="G1414"/>
    </row>
    <row r="1415" spans="7:7" x14ac:dyDescent="0.25">
      <c r="G1415"/>
    </row>
    <row r="1416" spans="7:7" x14ac:dyDescent="0.25">
      <c r="G1416"/>
    </row>
    <row r="1417" spans="7:7" x14ac:dyDescent="0.25">
      <c r="G1417"/>
    </row>
    <row r="1418" spans="7:7" x14ac:dyDescent="0.25">
      <c r="G1418"/>
    </row>
    <row r="1419" spans="7:7" x14ac:dyDescent="0.25">
      <c r="G1419"/>
    </row>
    <row r="1420" spans="7:7" x14ac:dyDescent="0.25">
      <c r="G1420"/>
    </row>
    <row r="1421" spans="7:7" x14ac:dyDescent="0.25">
      <c r="G1421"/>
    </row>
    <row r="1422" spans="7:7" x14ac:dyDescent="0.25">
      <c r="G1422"/>
    </row>
    <row r="1423" spans="7:7" x14ac:dyDescent="0.25">
      <c r="G1423"/>
    </row>
    <row r="1424" spans="7:7" x14ac:dyDescent="0.25">
      <c r="G1424"/>
    </row>
    <row r="1425" spans="7:7" x14ac:dyDescent="0.25">
      <c r="G1425"/>
    </row>
    <row r="1426" spans="7:7" x14ac:dyDescent="0.25">
      <c r="G1426"/>
    </row>
    <row r="1427" spans="7:7" x14ac:dyDescent="0.25">
      <c r="G1427"/>
    </row>
    <row r="1428" spans="7:7" x14ac:dyDescent="0.25">
      <c r="G1428"/>
    </row>
    <row r="1429" spans="7:7" x14ac:dyDescent="0.25">
      <c r="G1429"/>
    </row>
    <row r="1430" spans="7:7" x14ac:dyDescent="0.25">
      <c r="G1430"/>
    </row>
    <row r="1431" spans="7:7" x14ac:dyDescent="0.25">
      <c r="G1431"/>
    </row>
    <row r="1432" spans="7:7" x14ac:dyDescent="0.25">
      <c r="G1432"/>
    </row>
    <row r="1433" spans="7:7" x14ac:dyDescent="0.25">
      <c r="G1433"/>
    </row>
    <row r="1434" spans="7:7" x14ac:dyDescent="0.25">
      <c r="G1434"/>
    </row>
    <row r="1435" spans="7:7" x14ac:dyDescent="0.25">
      <c r="G1435"/>
    </row>
    <row r="1436" spans="7:7" x14ac:dyDescent="0.25">
      <c r="G1436"/>
    </row>
    <row r="1437" spans="7:7" x14ac:dyDescent="0.25">
      <c r="G1437"/>
    </row>
    <row r="1438" spans="7:7" x14ac:dyDescent="0.25">
      <c r="G1438"/>
    </row>
    <row r="1439" spans="7:7" x14ac:dyDescent="0.25">
      <c r="G1439"/>
    </row>
    <row r="1440" spans="7:7" x14ac:dyDescent="0.25">
      <c r="G1440"/>
    </row>
    <row r="1441" spans="7:7" x14ac:dyDescent="0.25">
      <c r="G1441"/>
    </row>
    <row r="1442" spans="7:7" x14ac:dyDescent="0.25">
      <c r="G1442"/>
    </row>
    <row r="1443" spans="7:7" x14ac:dyDescent="0.25">
      <c r="G1443"/>
    </row>
    <row r="1444" spans="7:7" x14ac:dyDescent="0.25">
      <c r="G1444"/>
    </row>
    <row r="1445" spans="7:7" x14ac:dyDescent="0.25">
      <c r="G1445"/>
    </row>
    <row r="1446" spans="7:7" x14ac:dyDescent="0.25">
      <c r="G1446"/>
    </row>
    <row r="1447" spans="7:7" x14ac:dyDescent="0.25">
      <c r="G1447"/>
    </row>
    <row r="1448" spans="7:7" x14ac:dyDescent="0.25">
      <c r="G1448"/>
    </row>
    <row r="1449" spans="7:7" x14ac:dyDescent="0.25">
      <c r="G1449"/>
    </row>
    <row r="1450" spans="7:7" x14ac:dyDescent="0.25">
      <c r="G1450"/>
    </row>
    <row r="1451" spans="7:7" x14ac:dyDescent="0.25">
      <c r="G1451"/>
    </row>
    <row r="1452" spans="7:7" x14ac:dyDescent="0.25">
      <c r="G1452"/>
    </row>
    <row r="1453" spans="7:7" x14ac:dyDescent="0.25">
      <c r="G1453"/>
    </row>
    <row r="1454" spans="7:7" x14ac:dyDescent="0.25">
      <c r="G1454"/>
    </row>
    <row r="1455" spans="7:7" x14ac:dyDescent="0.25">
      <c r="G1455"/>
    </row>
    <row r="1456" spans="7:7" x14ac:dyDescent="0.25">
      <c r="G1456"/>
    </row>
    <row r="1457" spans="7:7" x14ac:dyDescent="0.25">
      <c r="G1457"/>
    </row>
    <row r="1458" spans="7:7" x14ac:dyDescent="0.25">
      <c r="G1458"/>
    </row>
    <row r="1459" spans="7:7" x14ac:dyDescent="0.25">
      <c r="G1459"/>
    </row>
    <row r="1460" spans="7:7" x14ac:dyDescent="0.25">
      <c r="G1460"/>
    </row>
    <row r="1461" spans="7:7" x14ac:dyDescent="0.25">
      <c r="G1461"/>
    </row>
    <row r="1462" spans="7:7" x14ac:dyDescent="0.25">
      <c r="G1462"/>
    </row>
    <row r="1463" spans="7:7" x14ac:dyDescent="0.25">
      <c r="G1463"/>
    </row>
    <row r="1464" spans="7:7" x14ac:dyDescent="0.25">
      <c r="G1464"/>
    </row>
    <row r="1465" spans="7:7" x14ac:dyDescent="0.25">
      <c r="G1465"/>
    </row>
    <row r="1466" spans="7:7" x14ac:dyDescent="0.25">
      <c r="G1466"/>
    </row>
    <row r="1467" spans="7:7" x14ac:dyDescent="0.25">
      <c r="G1467"/>
    </row>
    <row r="1468" spans="7:7" x14ac:dyDescent="0.25">
      <c r="G1468"/>
    </row>
    <row r="1469" spans="7:7" x14ac:dyDescent="0.25">
      <c r="G1469"/>
    </row>
    <row r="1470" spans="7:7" x14ac:dyDescent="0.25">
      <c r="G1470"/>
    </row>
    <row r="1471" spans="7:7" x14ac:dyDescent="0.25">
      <c r="G1471"/>
    </row>
    <row r="1472" spans="7:7" x14ac:dyDescent="0.25">
      <c r="G1472"/>
    </row>
    <row r="1473" spans="7:7" x14ac:dyDescent="0.25">
      <c r="G1473"/>
    </row>
    <row r="1474" spans="7:7" x14ac:dyDescent="0.25">
      <c r="G1474"/>
    </row>
    <row r="1475" spans="7:7" x14ac:dyDescent="0.25">
      <c r="G1475"/>
    </row>
    <row r="1476" spans="7:7" x14ac:dyDescent="0.25">
      <c r="G1476"/>
    </row>
    <row r="1477" spans="7:7" x14ac:dyDescent="0.25">
      <c r="G1477"/>
    </row>
    <row r="1478" spans="7:7" x14ac:dyDescent="0.25">
      <c r="G1478"/>
    </row>
    <row r="1479" spans="7:7" x14ac:dyDescent="0.25">
      <c r="G1479"/>
    </row>
    <row r="1480" spans="7:7" x14ac:dyDescent="0.25">
      <c r="G1480"/>
    </row>
    <row r="1481" spans="7:7" x14ac:dyDescent="0.25">
      <c r="G1481"/>
    </row>
    <row r="1482" spans="7:7" x14ac:dyDescent="0.25">
      <c r="G1482"/>
    </row>
    <row r="1483" spans="7:7" x14ac:dyDescent="0.25">
      <c r="G1483"/>
    </row>
    <row r="1484" spans="7:7" x14ac:dyDescent="0.25">
      <c r="G1484"/>
    </row>
    <row r="1485" spans="7:7" x14ac:dyDescent="0.25">
      <c r="G1485"/>
    </row>
    <row r="1486" spans="7:7" x14ac:dyDescent="0.25">
      <c r="G1486"/>
    </row>
    <row r="1487" spans="7:7" x14ac:dyDescent="0.25">
      <c r="G1487"/>
    </row>
    <row r="1488" spans="7:7" x14ac:dyDescent="0.25">
      <c r="G1488"/>
    </row>
    <row r="1489" spans="7:7" x14ac:dyDescent="0.25">
      <c r="G1489"/>
    </row>
    <row r="1490" spans="7:7" x14ac:dyDescent="0.25">
      <c r="G1490"/>
    </row>
    <row r="1491" spans="7:7" x14ac:dyDescent="0.25">
      <c r="G1491"/>
    </row>
    <row r="1492" spans="7:7" x14ac:dyDescent="0.25">
      <c r="G1492"/>
    </row>
    <row r="1493" spans="7:7" x14ac:dyDescent="0.25">
      <c r="G1493"/>
    </row>
    <row r="1494" spans="7:7" x14ac:dyDescent="0.25">
      <c r="G1494"/>
    </row>
    <row r="1495" spans="7:7" x14ac:dyDescent="0.25">
      <c r="G1495"/>
    </row>
    <row r="1496" spans="7:7" x14ac:dyDescent="0.25">
      <c r="G1496"/>
    </row>
    <row r="1497" spans="7:7" x14ac:dyDescent="0.25">
      <c r="G1497"/>
    </row>
    <row r="1498" spans="7:7" x14ac:dyDescent="0.25">
      <c r="G1498"/>
    </row>
    <row r="1499" spans="7:7" x14ac:dyDescent="0.25">
      <c r="G1499"/>
    </row>
    <row r="1500" spans="7:7" x14ac:dyDescent="0.25">
      <c r="G1500"/>
    </row>
    <row r="1501" spans="7:7" x14ac:dyDescent="0.25">
      <c r="G1501"/>
    </row>
    <row r="1502" spans="7:7" x14ac:dyDescent="0.25">
      <c r="G1502"/>
    </row>
    <row r="1503" spans="7:7" x14ac:dyDescent="0.25">
      <c r="G1503"/>
    </row>
    <row r="1504" spans="7:7" x14ac:dyDescent="0.25">
      <c r="G1504"/>
    </row>
    <row r="1505" spans="7:7" x14ac:dyDescent="0.25">
      <c r="G1505"/>
    </row>
    <row r="1506" spans="7:7" x14ac:dyDescent="0.25">
      <c r="G1506"/>
    </row>
    <row r="1507" spans="7:7" x14ac:dyDescent="0.25">
      <c r="G1507"/>
    </row>
    <row r="1508" spans="7:7" x14ac:dyDescent="0.25">
      <c r="G1508"/>
    </row>
    <row r="1509" spans="7:7" x14ac:dyDescent="0.25">
      <c r="G1509"/>
    </row>
    <row r="1510" spans="7:7" x14ac:dyDescent="0.25">
      <c r="G1510"/>
    </row>
    <row r="1511" spans="7:7" x14ac:dyDescent="0.25">
      <c r="G1511"/>
    </row>
    <row r="1512" spans="7:7" x14ac:dyDescent="0.25">
      <c r="G1512"/>
    </row>
    <row r="1513" spans="7:7" x14ac:dyDescent="0.25">
      <c r="G1513"/>
    </row>
    <row r="1514" spans="7:7" x14ac:dyDescent="0.25">
      <c r="G1514"/>
    </row>
    <row r="1515" spans="7:7" x14ac:dyDescent="0.25">
      <c r="G1515"/>
    </row>
    <row r="1516" spans="7:7" x14ac:dyDescent="0.25">
      <c r="G1516"/>
    </row>
    <row r="1517" spans="7:7" x14ac:dyDescent="0.25">
      <c r="G1517"/>
    </row>
    <row r="1518" spans="7:7" x14ac:dyDescent="0.25">
      <c r="G1518"/>
    </row>
    <row r="1519" spans="7:7" x14ac:dyDescent="0.25">
      <c r="G1519"/>
    </row>
    <row r="1520" spans="7:7" x14ac:dyDescent="0.25">
      <c r="G1520"/>
    </row>
    <row r="1521" spans="7:7" x14ac:dyDescent="0.25">
      <c r="G1521"/>
    </row>
    <row r="1522" spans="7:7" x14ac:dyDescent="0.25">
      <c r="G1522"/>
    </row>
    <row r="1523" spans="7:7" x14ac:dyDescent="0.25">
      <c r="G1523"/>
    </row>
    <row r="1524" spans="7:7" x14ac:dyDescent="0.25">
      <c r="G1524"/>
    </row>
    <row r="1525" spans="7:7" x14ac:dyDescent="0.25">
      <c r="G1525"/>
    </row>
    <row r="1526" spans="7:7" x14ac:dyDescent="0.25">
      <c r="G1526"/>
    </row>
    <row r="1527" spans="7:7" x14ac:dyDescent="0.25">
      <c r="G1527"/>
    </row>
    <row r="1528" spans="7:7" x14ac:dyDescent="0.25">
      <c r="G1528"/>
    </row>
    <row r="1529" spans="7:7" x14ac:dyDescent="0.25">
      <c r="G1529"/>
    </row>
    <row r="1530" spans="7:7" x14ac:dyDescent="0.25">
      <c r="G1530"/>
    </row>
    <row r="1531" spans="7:7" x14ac:dyDescent="0.25">
      <c r="G1531"/>
    </row>
    <row r="1532" spans="7:7" x14ac:dyDescent="0.25">
      <c r="G1532"/>
    </row>
    <row r="1533" spans="7:7" x14ac:dyDescent="0.25">
      <c r="G1533"/>
    </row>
    <row r="1534" spans="7:7" x14ac:dyDescent="0.25">
      <c r="G1534"/>
    </row>
    <row r="1535" spans="7:7" x14ac:dyDescent="0.25">
      <c r="G1535"/>
    </row>
    <row r="1536" spans="7:7" x14ac:dyDescent="0.25">
      <c r="G1536"/>
    </row>
    <row r="1537" spans="7:7" x14ac:dyDescent="0.25">
      <c r="G1537"/>
    </row>
    <row r="1538" spans="7:7" x14ac:dyDescent="0.25">
      <c r="G1538"/>
    </row>
    <row r="1539" spans="7:7" x14ac:dyDescent="0.25">
      <c r="G1539"/>
    </row>
    <row r="1540" spans="7:7" x14ac:dyDescent="0.25">
      <c r="G1540"/>
    </row>
    <row r="1541" spans="7:7" x14ac:dyDescent="0.25">
      <c r="G1541"/>
    </row>
    <row r="1542" spans="7:7" x14ac:dyDescent="0.25">
      <c r="G1542"/>
    </row>
    <row r="1543" spans="7:7" x14ac:dyDescent="0.25">
      <c r="G1543"/>
    </row>
    <row r="1544" spans="7:7" x14ac:dyDescent="0.25">
      <c r="G1544"/>
    </row>
    <row r="1545" spans="7:7" x14ac:dyDescent="0.25">
      <c r="G1545"/>
    </row>
    <row r="1546" spans="7:7" x14ac:dyDescent="0.25">
      <c r="G1546"/>
    </row>
    <row r="1547" spans="7:7" x14ac:dyDescent="0.25">
      <c r="G1547"/>
    </row>
    <row r="1548" spans="7:7" x14ac:dyDescent="0.25">
      <c r="G1548"/>
    </row>
    <row r="1549" spans="7:7" x14ac:dyDescent="0.25">
      <c r="G1549"/>
    </row>
    <row r="1550" spans="7:7" x14ac:dyDescent="0.25">
      <c r="G1550"/>
    </row>
    <row r="1551" spans="7:7" x14ac:dyDescent="0.25">
      <c r="G1551"/>
    </row>
    <row r="1552" spans="7:7" x14ac:dyDescent="0.25">
      <c r="G1552"/>
    </row>
    <row r="1553" spans="7:7" x14ac:dyDescent="0.25">
      <c r="G1553"/>
    </row>
    <row r="1554" spans="7:7" x14ac:dyDescent="0.25">
      <c r="G1554"/>
    </row>
    <row r="1555" spans="7:7" x14ac:dyDescent="0.25">
      <c r="G1555"/>
    </row>
    <row r="1556" spans="7:7" x14ac:dyDescent="0.25">
      <c r="G1556"/>
    </row>
    <row r="1557" spans="7:7" x14ac:dyDescent="0.25">
      <c r="G1557"/>
    </row>
    <row r="1558" spans="7:7" x14ac:dyDescent="0.25">
      <c r="G1558"/>
    </row>
    <row r="1559" spans="7:7" x14ac:dyDescent="0.25">
      <c r="G1559"/>
    </row>
    <row r="1560" spans="7:7" x14ac:dyDescent="0.25">
      <c r="G1560"/>
    </row>
    <row r="1561" spans="7:7" x14ac:dyDescent="0.25">
      <c r="G1561"/>
    </row>
    <row r="1562" spans="7:7" x14ac:dyDescent="0.25">
      <c r="G1562"/>
    </row>
    <row r="1563" spans="7:7" x14ac:dyDescent="0.25">
      <c r="G1563"/>
    </row>
    <row r="1564" spans="7:7" x14ac:dyDescent="0.25">
      <c r="G1564"/>
    </row>
    <row r="1565" spans="7:7" x14ac:dyDescent="0.25">
      <c r="G1565"/>
    </row>
    <row r="1566" spans="7:7" x14ac:dyDescent="0.25">
      <c r="G1566"/>
    </row>
    <row r="1567" spans="7:7" x14ac:dyDescent="0.25">
      <c r="G1567"/>
    </row>
    <row r="1568" spans="7:7" x14ac:dyDescent="0.25">
      <c r="G1568"/>
    </row>
    <row r="1569" spans="7:7" x14ac:dyDescent="0.25">
      <c r="G1569"/>
    </row>
    <row r="1570" spans="7:7" x14ac:dyDescent="0.25">
      <c r="G1570"/>
    </row>
    <row r="1571" spans="7:7" x14ac:dyDescent="0.25">
      <c r="G1571"/>
    </row>
    <row r="1572" spans="7:7" x14ac:dyDescent="0.25">
      <c r="G1572"/>
    </row>
    <row r="1573" spans="7:7" x14ac:dyDescent="0.25">
      <c r="G1573"/>
    </row>
    <row r="1574" spans="7:7" x14ac:dyDescent="0.25">
      <c r="G1574"/>
    </row>
    <row r="1575" spans="7:7" x14ac:dyDescent="0.25">
      <c r="G1575"/>
    </row>
    <row r="1576" spans="7:7" x14ac:dyDescent="0.25">
      <c r="G1576"/>
    </row>
    <row r="1577" spans="7:7" x14ac:dyDescent="0.25">
      <c r="G1577"/>
    </row>
    <row r="1578" spans="7:7" x14ac:dyDescent="0.25">
      <c r="G1578"/>
    </row>
    <row r="1579" spans="7:7" x14ac:dyDescent="0.25">
      <c r="G1579"/>
    </row>
    <row r="1580" spans="7:7" x14ac:dyDescent="0.25">
      <c r="G1580"/>
    </row>
    <row r="1581" spans="7:7" x14ac:dyDescent="0.25">
      <c r="G1581"/>
    </row>
    <row r="1582" spans="7:7" x14ac:dyDescent="0.25">
      <c r="G1582"/>
    </row>
    <row r="1583" spans="7:7" x14ac:dyDescent="0.25">
      <c r="G1583"/>
    </row>
    <row r="1584" spans="7:7" x14ac:dyDescent="0.25">
      <c r="G1584"/>
    </row>
    <row r="1585" spans="7:7" x14ac:dyDescent="0.25">
      <c r="G1585"/>
    </row>
    <row r="1586" spans="7:7" x14ac:dyDescent="0.25">
      <c r="G1586"/>
    </row>
    <row r="1587" spans="7:7" x14ac:dyDescent="0.25">
      <c r="G1587"/>
    </row>
    <row r="1588" spans="7:7" x14ac:dyDescent="0.25">
      <c r="G1588"/>
    </row>
    <row r="1589" spans="7:7" x14ac:dyDescent="0.25">
      <c r="G1589"/>
    </row>
    <row r="1590" spans="7:7" x14ac:dyDescent="0.25">
      <c r="G1590"/>
    </row>
    <row r="1591" spans="7:7" x14ac:dyDescent="0.25">
      <c r="G1591"/>
    </row>
    <row r="1592" spans="7:7" x14ac:dyDescent="0.25">
      <c r="G1592"/>
    </row>
    <row r="1593" spans="7:7" x14ac:dyDescent="0.25">
      <c r="G1593"/>
    </row>
    <row r="1594" spans="7:7" x14ac:dyDescent="0.25">
      <c r="G1594"/>
    </row>
    <row r="1595" spans="7:7" x14ac:dyDescent="0.25">
      <c r="G1595"/>
    </row>
    <row r="1596" spans="7:7" x14ac:dyDescent="0.25">
      <c r="G1596"/>
    </row>
    <row r="1597" spans="7:7" x14ac:dyDescent="0.25">
      <c r="G1597"/>
    </row>
    <row r="1598" spans="7:7" x14ac:dyDescent="0.25">
      <c r="G1598"/>
    </row>
    <row r="1599" spans="7:7" x14ac:dyDescent="0.25">
      <c r="G1599"/>
    </row>
    <row r="1600" spans="7:7" x14ac:dyDescent="0.25">
      <c r="G1600"/>
    </row>
    <row r="1601" spans="7:7" x14ac:dyDescent="0.25">
      <c r="G1601"/>
    </row>
    <row r="1602" spans="7:7" x14ac:dyDescent="0.25">
      <c r="G1602"/>
    </row>
    <row r="1603" spans="7:7" x14ac:dyDescent="0.25">
      <c r="G1603"/>
    </row>
    <row r="1604" spans="7:7" x14ac:dyDescent="0.25">
      <c r="G1604"/>
    </row>
    <row r="1605" spans="7:7" x14ac:dyDescent="0.25">
      <c r="G1605"/>
    </row>
    <row r="1606" spans="7:7" x14ac:dyDescent="0.25">
      <c r="G1606"/>
    </row>
    <row r="1607" spans="7:7" x14ac:dyDescent="0.25">
      <c r="G1607"/>
    </row>
    <row r="1608" spans="7:7" x14ac:dyDescent="0.25">
      <c r="G1608"/>
    </row>
    <row r="1609" spans="7:7" x14ac:dyDescent="0.25">
      <c r="G1609"/>
    </row>
    <row r="1610" spans="7:7" x14ac:dyDescent="0.25">
      <c r="G1610"/>
    </row>
    <row r="1611" spans="7:7" x14ac:dyDescent="0.25">
      <c r="G1611"/>
    </row>
    <row r="1612" spans="7:7" x14ac:dyDescent="0.25">
      <c r="G1612"/>
    </row>
    <row r="1613" spans="7:7" x14ac:dyDescent="0.25">
      <c r="G1613"/>
    </row>
    <row r="1614" spans="7:7" x14ac:dyDescent="0.25">
      <c r="G1614"/>
    </row>
    <row r="1615" spans="7:7" x14ac:dyDescent="0.25">
      <c r="G1615"/>
    </row>
    <row r="1616" spans="7:7" x14ac:dyDescent="0.25">
      <c r="G1616"/>
    </row>
    <row r="1617" spans="7:7" x14ac:dyDescent="0.25">
      <c r="G1617"/>
    </row>
    <row r="1618" spans="7:7" x14ac:dyDescent="0.25">
      <c r="G1618"/>
    </row>
    <row r="1619" spans="7:7" x14ac:dyDescent="0.25">
      <c r="G1619"/>
    </row>
    <row r="1620" spans="7:7" x14ac:dyDescent="0.25">
      <c r="G1620"/>
    </row>
    <row r="1621" spans="7:7" x14ac:dyDescent="0.25">
      <c r="G1621"/>
    </row>
    <row r="1622" spans="7:7" x14ac:dyDescent="0.25">
      <c r="G1622"/>
    </row>
    <row r="1623" spans="7:7" x14ac:dyDescent="0.25">
      <c r="G1623"/>
    </row>
    <row r="1624" spans="7:7" x14ac:dyDescent="0.25">
      <c r="G1624"/>
    </row>
    <row r="1625" spans="7:7" x14ac:dyDescent="0.25">
      <c r="G1625"/>
    </row>
    <row r="1626" spans="7:7" x14ac:dyDescent="0.25">
      <c r="G1626"/>
    </row>
    <row r="1627" spans="7:7" x14ac:dyDescent="0.25">
      <c r="G1627"/>
    </row>
    <row r="1628" spans="7:7" x14ac:dyDescent="0.25">
      <c r="G1628"/>
    </row>
    <row r="1629" spans="7:7" x14ac:dyDescent="0.25">
      <c r="G1629"/>
    </row>
    <row r="1630" spans="7:7" x14ac:dyDescent="0.25">
      <c r="G1630"/>
    </row>
    <row r="1631" spans="7:7" x14ac:dyDescent="0.25">
      <c r="G1631"/>
    </row>
    <row r="1632" spans="7:7" x14ac:dyDescent="0.25">
      <c r="G1632"/>
    </row>
    <row r="1633" spans="7:7" x14ac:dyDescent="0.25">
      <c r="G1633"/>
    </row>
    <row r="1634" spans="7:7" x14ac:dyDescent="0.25">
      <c r="G1634"/>
    </row>
    <row r="1635" spans="7:7" x14ac:dyDescent="0.25">
      <c r="G1635"/>
    </row>
    <row r="1636" spans="7:7" x14ac:dyDescent="0.25">
      <c r="G1636"/>
    </row>
    <row r="1637" spans="7:7" x14ac:dyDescent="0.25">
      <c r="G1637"/>
    </row>
    <row r="1638" spans="7:7" x14ac:dyDescent="0.25">
      <c r="G1638"/>
    </row>
    <row r="1639" spans="7:7" x14ac:dyDescent="0.25">
      <c r="G1639"/>
    </row>
    <row r="1640" spans="7:7" x14ac:dyDescent="0.25">
      <c r="G1640"/>
    </row>
    <row r="1641" spans="7:7" x14ac:dyDescent="0.25">
      <c r="G1641"/>
    </row>
    <row r="1642" spans="7:7" x14ac:dyDescent="0.25">
      <c r="G1642"/>
    </row>
    <row r="1643" spans="7:7" x14ac:dyDescent="0.25">
      <c r="G1643"/>
    </row>
    <row r="1644" spans="7:7" x14ac:dyDescent="0.25">
      <c r="G1644"/>
    </row>
    <row r="1645" spans="7:7" x14ac:dyDescent="0.25">
      <c r="G1645"/>
    </row>
    <row r="1646" spans="7:7" x14ac:dyDescent="0.25">
      <c r="G1646"/>
    </row>
    <row r="1647" spans="7:7" x14ac:dyDescent="0.25">
      <c r="G1647"/>
    </row>
    <row r="1648" spans="7:7" x14ac:dyDescent="0.25">
      <c r="G1648"/>
    </row>
    <row r="1649" spans="7:7" x14ac:dyDescent="0.25">
      <c r="G1649"/>
    </row>
    <row r="1650" spans="7:7" x14ac:dyDescent="0.25">
      <c r="G1650"/>
    </row>
    <row r="1651" spans="7:7" x14ac:dyDescent="0.25">
      <c r="G1651"/>
    </row>
    <row r="1652" spans="7:7" x14ac:dyDescent="0.25">
      <c r="G1652"/>
    </row>
    <row r="1653" spans="7:7" x14ac:dyDescent="0.25">
      <c r="G1653"/>
    </row>
    <row r="1654" spans="7:7" x14ac:dyDescent="0.25">
      <c r="G1654"/>
    </row>
    <row r="1655" spans="7:7" x14ac:dyDescent="0.25">
      <c r="G1655"/>
    </row>
    <row r="1656" spans="7:7" x14ac:dyDescent="0.25">
      <c r="G1656"/>
    </row>
    <row r="1657" spans="7:7" x14ac:dyDescent="0.25">
      <c r="G1657"/>
    </row>
    <row r="1658" spans="7:7" x14ac:dyDescent="0.25">
      <c r="G1658"/>
    </row>
    <row r="1659" spans="7:7" x14ac:dyDescent="0.25">
      <c r="G1659"/>
    </row>
    <row r="1660" spans="7:7" x14ac:dyDescent="0.25">
      <c r="G1660"/>
    </row>
    <row r="1661" spans="7:7" x14ac:dyDescent="0.25">
      <c r="G1661"/>
    </row>
    <row r="1662" spans="7:7" x14ac:dyDescent="0.25">
      <c r="G1662"/>
    </row>
    <row r="1663" spans="7:7" x14ac:dyDescent="0.25">
      <c r="G1663"/>
    </row>
    <row r="1664" spans="7:7" x14ac:dyDescent="0.25">
      <c r="G1664"/>
    </row>
    <row r="1665" spans="7:7" x14ac:dyDescent="0.25">
      <c r="G1665"/>
    </row>
    <row r="1666" spans="7:7" x14ac:dyDescent="0.25">
      <c r="G1666"/>
    </row>
    <row r="1667" spans="7:7" x14ac:dyDescent="0.25">
      <c r="G1667"/>
    </row>
    <row r="1668" spans="7:7" x14ac:dyDescent="0.25">
      <c r="G1668"/>
    </row>
    <row r="1669" spans="7:7" x14ac:dyDescent="0.25">
      <c r="G1669"/>
    </row>
    <row r="1670" spans="7:7" x14ac:dyDescent="0.25">
      <c r="G1670"/>
    </row>
    <row r="1671" spans="7:7" x14ac:dyDescent="0.25">
      <c r="G1671"/>
    </row>
    <row r="1672" spans="7:7" x14ac:dyDescent="0.25">
      <c r="G1672"/>
    </row>
    <row r="1673" spans="7:7" x14ac:dyDescent="0.25">
      <c r="G1673"/>
    </row>
    <row r="1674" spans="7:7" x14ac:dyDescent="0.25">
      <c r="G1674"/>
    </row>
    <row r="1675" spans="7:7" x14ac:dyDescent="0.25">
      <c r="G1675"/>
    </row>
    <row r="1676" spans="7:7" x14ac:dyDescent="0.25">
      <c r="G1676"/>
    </row>
    <row r="1677" spans="7:7" x14ac:dyDescent="0.25">
      <c r="G1677"/>
    </row>
    <row r="1678" spans="7:7" x14ac:dyDescent="0.25">
      <c r="G1678"/>
    </row>
    <row r="1679" spans="7:7" x14ac:dyDescent="0.25">
      <c r="G1679"/>
    </row>
    <row r="1680" spans="7:7" x14ac:dyDescent="0.25">
      <c r="G1680"/>
    </row>
    <row r="1681" spans="7:7" x14ac:dyDescent="0.25">
      <c r="G1681"/>
    </row>
    <row r="1682" spans="7:7" x14ac:dyDescent="0.25">
      <c r="G1682"/>
    </row>
    <row r="1683" spans="7:7" x14ac:dyDescent="0.25">
      <c r="G1683"/>
    </row>
    <row r="1684" spans="7:7" x14ac:dyDescent="0.25">
      <c r="G1684"/>
    </row>
    <row r="1685" spans="7:7" x14ac:dyDescent="0.25">
      <c r="G1685"/>
    </row>
    <row r="1686" spans="7:7" x14ac:dyDescent="0.25">
      <c r="G1686"/>
    </row>
    <row r="1687" spans="7:7" x14ac:dyDescent="0.25">
      <c r="G1687"/>
    </row>
    <row r="1688" spans="7:7" x14ac:dyDescent="0.25">
      <c r="G1688"/>
    </row>
    <row r="1689" spans="7:7" x14ac:dyDescent="0.25">
      <c r="G1689"/>
    </row>
    <row r="1690" spans="7:7" x14ac:dyDescent="0.25">
      <c r="G1690"/>
    </row>
    <row r="1691" spans="7:7" x14ac:dyDescent="0.25">
      <c r="G1691"/>
    </row>
    <row r="1692" spans="7:7" x14ac:dyDescent="0.25">
      <c r="G1692"/>
    </row>
    <row r="1693" spans="7:7" x14ac:dyDescent="0.25">
      <c r="G1693"/>
    </row>
    <row r="1694" spans="7:7" x14ac:dyDescent="0.25">
      <c r="G1694"/>
    </row>
    <row r="1695" spans="7:7" x14ac:dyDescent="0.25">
      <c r="G1695"/>
    </row>
    <row r="1696" spans="7:7" x14ac:dyDescent="0.25">
      <c r="G1696"/>
    </row>
    <row r="1697" spans="7:7" x14ac:dyDescent="0.25">
      <c r="G1697"/>
    </row>
    <row r="1698" spans="7:7" x14ac:dyDescent="0.25">
      <c r="G1698"/>
    </row>
    <row r="1699" spans="7:7" x14ac:dyDescent="0.25">
      <c r="G1699"/>
    </row>
    <row r="1700" spans="7:7" x14ac:dyDescent="0.25">
      <c r="G1700"/>
    </row>
    <row r="1701" spans="7:7" x14ac:dyDescent="0.25">
      <c r="G1701"/>
    </row>
    <row r="1702" spans="7:7" x14ac:dyDescent="0.25">
      <c r="G1702"/>
    </row>
    <row r="1703" spans="7:7" x14ac:dyDescent="0.25">
      <c r="G1703"/>
    </row>
    <row r="1704" spans="7:7" x14ac:dyDescent="0.25">
      <c r="G1704"/>
    </row>
    <row r="1705" spans="7:7" x14ac:dyDescent="0.25">
      <c r="G1705"/>
    </row>
    <row r="1706" spans="7:7" x14ac:dyDescent="0.25">
      <c r="G1706"/>
    </row>
    <row r="1707" spans="7:7" x14ac:dyDescent="0.25">
      <c r="G1707"/>
    </row>
    <row r="1708" spans="7:7" x14ac:dyDescent="0.25">
      <c r="G1708"/>
    </row>
    <row r="1709" spans="7:7" x14ac:dyDescent="0.25">
      <c r="G1709"/>
    </row>
    <row r="1710" spans="7:7" x14ac:dyDescent="0.25">
      <c r="G1710"/>
    </row>
    <row r="1711" spans="7:7" x14ac:dyDescent="0.25">
      <c r="G1711"/>
    </row>
    <row r="1712" spans="7:7" x14ac:dyDescent="0.25">
      <c r="G1712"/>
    </row>
    <row r="1713" spans="7:7" x14ac:dyDescent="0.25">
      <c r="G1713"/>
    </row>
    <row r="1714" spans="7:7" x14ac:dyDescent="0.25">
      <c r="G1714"/>
    </row>
    <row r="1715" spans="7:7" x14ac:dyDescent="0.25">
      <c r="G1715"/>
    </row>
    <row r="1716" spans="7:7" x14ac:dyDescent="0.25">
      <c r="G1716"/>
    </row>
    <row r="1717" spans="7:7" x14ac:dyDescent="0.25">
      <c r="G1717"/>
    </row>
    <row r="1718" spans="7:7" x14ac:dyDescent="0.25">
      <c r="G1718"/>
    </row>
    <row r="1719" spans="7:7" x14ac:dyDescent="0.25">
      <c r="G1719"/>
    </row>
    <row r="1720" spans="7:7" x14ac:dyDescent="0.25">
      <c r="G1720"/>
    </row>
    <row r="1721" spans="7:7" x14ac:dyDescent="0.25">
      <c r="G1721"/>
    </row>
    <row r="1722" spans="7:7" x14ac:dyDescent="0.25">
      <c r="G1722"/>
    </row>
    <row r="1723" spans="7:7" x14ac:dyDescent="0.25">
      <c r="G1723"/>
    </row>
    <row r="1724" spans="7:7" x14ac:dyDescent="0.25">
      <c r="G1724"/>
    </row>
    <row r="1725" spans="7:7" x14ac:dyDescent="0.25">
      <c r="G1725"/>
    </row>
    <row r="1726" spans="7:7" x14ac:dyDescent="0.25">
      <c r="G1726"/>
    </row>
    <row r="1727" spans="7:7" x14ac:dyDescent="0.25">
      <c r="G1727"/>
    </row>
    <row r="1728" spans="7:7" x14ac:dyDescent="0.25">
      <c r="G1728"/>
    </row>
    <row r="1729" spans="7:7" x14ac:dyDescent="0.25">
      <c r="G1729"/>
    </row>
    <row r="1730" spans="7:7" x14ac:dyDescent="0.25">
      <c r="G1730"/>
    </row>
    <row r="1731" spans="7:7" x14ac:dyDescent="0.25">
      <c r="G1731"/>
    </row>
    <row r="1732" spans="7:7" x14ac:dyDescent="0.25">
      <c r="G1732"/>
    </row>
    <row r="1733" spans="7:7" x14ac:dyDescent="0.25">
      <c r="G1733"/>
    </row>
    <row r="1734" spans="7:7" x14ac:dyDescent="0.25">
      <c r="G1734"/>
    </row>
    <row r="1735" spans="7:7" x14ac:dyDescent="0.25">
      <c r="G1735"/>
    </row>
    <row r="1736" spans="7:7" x14ac:dyDescent="0.25">
      <c r="G1736"/>
    </row>
    <row r="1737" spans="7:7" x14ac:dyDescent="0.25">
      <c r="G1737"/>
    </row>
    <row r="1738" spans="7:7" x14ac:dyDescent="0.25">
      <c r="G1738"/>
    </row>
    <row r="1739" spans="7:7" x14ac:dyDescent="0.25">
      <c r="G1739"/>
    </row>
    <row r="1740" spans="7:7" x14ac:dyDescent="0.25">
      <c r="G1740"/>
    </row>
    <row r="1741" spans="7:7" x14ac:dyDescent="0.25">
      <c r="G1741"/>
    </row>
    <row r="1742" spans="7:7" x14ac:dyDescent="0.25">
      <c r="G1742"/>
    </row>
    <row r="1743" spans="7:7" x14ac:dyDescent="0.25">
      <c r="G1743"/>
    </row>
    <row r="1744" spans="7:7" x14ac:dyDescent="0.25">
      <c r="G1744"/>
    </row>
    <row r="1745" spans="7:7" x14ac:dyDescent="0.25">
      <c r="G1745"/>
    </row>
    <row r="1746" spans="7:7" x14ac:dyDescent="0.25">
      <c r="G1746"/>
    </row>
    <row r="1747" spans="7:7" x14ac:dyDescent="0.25">
      <c r="G1747"/>
    </row>
    <row r="1748" spans="7:7" x14ac:dyDescent="0.25">
      <c r="G1748"/>
    </row>
    <row r="1749" spans="7:7" x14ac:dyDescent="0.25">
      <c r="G1749"/>
    </row>
    <row r="1750" spans="7:7" x14ac:dyDescent="0.25">
      <c r="G1750"/>
    </row>
    <row r="1751" spans="7:7" x14ac:dyDescent="0.25">
      <c r="G1751"/>
    </row>
    <row r="1752" spans="7:7" x14ac:dyDescent="0.25">
      <c r="G1752"/>
    </row>
    <row r="1753" spans="7:7" x14ac:dyDescent="0.25">
      <c r="G1753"/>
    </row>
    <row r="1754" spans="7:7" x14ac:dyDescent="0.25">
      <c r="G1754"/>
    </row>
    <row r="1755" spans="7:7" x14ac:dyDescent="0.25">
      <c r="G1755"/>
    </row>
    <row r="1756" spans="7:7" x14ac:dyDescent="0.25">
      <c r="G1756"/>
    </row>
    <row r="1757" spans="7:7" x14ac:dyDescent="0.25">
      <c r="G1757"/>
    </row>
    <row r="1758" spans="7:7" x14ac:dyDescent="0.25">
      <c r="G1758"/>
    </row>
    <row r="1759" spans="7:7" x14ac:dyDescent="0.25">
      <c r="G1759"/>
    </row>
    <row r="1760" spans="7:7" x14ac:dyDescent="0.25">
      <c r="G1760"/>
    </row>
    <row r="1761" spans="7:7" x14ac:dyDescent="0.25">
      <c r="G1761"/>
    </row>
    <row r="1762" spans="7:7" x14ac:dyDescent="0.25">
      <c r="G1762"/>
    </row>
    <row r="1763" spans="7:7" x14ac:dyDescent="0.25">
      <c r="G1763"/>
    </row>
    <row r="1764" spans="7:7" x14ac:dyDescent="0.25">
      <c r="G1764"/>
    </row>
    <row r="1765" spans="7:7" x14ac:dyDescent="0.25">
      <c r="G1765"/>
    </row>
    <row r="1766" spans="7:7" x14ac:dyDescent="0.25">
      <c r="G1766"/>
    </row>
    <row r="1767" spans="7:7" x14ac:dyDescent="0.25">
      <c r="G1767"/>
    </row>
    <row r="1768" spans="7:7" x14ac:dyDescent="0.25">
      <c r="G1768"/>
    </row>
    <row r="1769" spans="7:7" x14ac:dyDescent="0.25">
      <c r="G1769"/>
    </row>
    <row r="1770" spans="7:7" x14ac:dyDescent="0.25">
      <c r="G1770"/>
    </row>
    <row r="1771" spans="7:7" x14ac:dyDescent="0.25">
      <c r="G1771"/>
    </row>
    <row r="1772" spans="7:7" x14ac:dyDescent="0.25">
      <c r="G1772"/>
    </row>
    <row r="1773" spans="7:7" x14ac:dyDescent="0.25">
      <c r="G1773"/>
    </row>
    <row r="1774" spans="7:7" x14ac:dyDescent="0.25">
      <c r="G1774"/>
    </row>
    <row r="1775" spans="7:7" x14ac:dyDescent="0.25">
      <c r="G1775"/>
    </row>
    <row r="1776" spans="7:7" x14ac:dyDescent="0.25">
      <c r="G1776"/>
    </row>
    <row r="1777" spans="7:7" x14ac:dyDescent="0.25">
      <c r="G1777"/>
    </row>
    <row r="1778" spans="7:7" x14ac:dyDescent="0.25">
      <c r="G1778"/>
    </row>
    <row r="1779" spans="7:7" x14ac:dyDescent="0.25">
      <c r="G1779"/>
    </row>
    <row r="1780" spans="7:7" x14ac:dyDescent="0.25">
      <c r="G1780"/>
    </row>
    <row r="1781" spans="7:7" x14ac:dyDescent="0.25">
      <c r="G1781"/>
    </row>
    <row r="1782" spans="7:7" x14ac:dyDescent="0.25">
      <c r="G1782"/>
    </row>
    <row r="1783" spans="7:7" x14ac:dyDescent="0.25">
      <c r="G1783"/>
    </row>
    <row r="1784" spans="7:7" x14ac:dyDescent="0.25">
      <c r="G1784"/>
    </row>
    <row r="1785" spans="7:7" x14ac:dyDescent="0.25">
      <c r="G1785"/>
    </row>
    <row r="1786" spans="7:7" x14ac:dyDescent="0.25">
      <c r="G1786"/>
    </row>
    <row r="1787" spans="7:7" x14ac:dyDescent="0.25">
      <c r="G1787"/>
    </row>
    <row r="1788" spans="7:7" x14ac:dyDescent="0.25">
      <c r="G1788"/>
    </row>
    <row r="1789" spans="7:7" x14ac:dyDescent="0.25">
      <c r="G1789"/>
    </row>
    <row r="1790" spans="7:7" x14ac:dyDescent="0.25">
      <c r="G1790"/>
    </row>
    <row r="1791" spans="7:7" x14ac:dyDescent="0.25">
      <c r="G1791"/>
    </row>
    <row r="1792" spans="7:7" x14ac:dyDescent="0.25">
      <c r="G1792"/>
    </row>
    <row r="1793" spans="7:7" x14ac:dyDescent="0.25">
      <c r="G1793"/>
    </row>
    <row r="1794" spans="7:7" x14ac:dyDescent="0.25">
      <c r="G1794"/>
    </row>
    <row r="1795" spans="7:7" x14ac:dyDescent="0.25">
      <c r="G1795"/>
    </row>
    <row r="1796" spans="7:7" x14ac:dyDescent="0.25">
      <c r="G1796"/>
    </row>
    <row r="1797" spans="7:7" x14ac:dyDescent="0.25">
      <c r="G1797"/>
    </row>
    <row r="1798" spans="7:7" x14ac:dyDescent="0.25">
      <c r="G1798"/>
    </row>
    <row r="1799" spans="7:7" x14ac:dyDescent="0.25">
      <c r="G1799"/>
    </row>
    <row r="1800" spans="7:7" x14ac:dyDescent="0.25">
      <c r="G1800"/>
    </row>
    <row r="1801" spans="7:7" x14ac:dyDescent="0.25">
      <c r="G1801"/>
    </row>
    <row r="1802" spans="7:7" x14ac:dyDescent="0.25">
      <c r="G1802"/>
    </row>
    <row r="1803" spans="7:7" x14ac:dyDescent="0.25">
      <c r="G1803"/>
    </row>
    <row r="1804" spans="7:7" x14ac:dyDescent="0.25">
      <c r="G1804"/>
    </row>
    <row r="1805" spans="7:7" x14ac:dyDescent="0.25">
      <c r="G1805"/>
    </row>
    <row r="1806" spans="7:7" x14ac:dyDescent="0.25">
      <c r="G1806"/>
    </row>
    <row r="1807" spans="7:7" x14ac:dyDescent="0.25">
      <c r="G1807"/>
    </row>
    <row r="1808" spans="7:7" x14ac:dyDescent="0.25">
      <c r="G1808"/>
    </row>
    <row r="1809" spans="7:7" x14ac:dyDescent="0.25">
      <c r="G1809"/>
    </row>
    <row r="1810" spans="7:7" x14ac:dyDescent="0.25">
      <c r="G1810"/>
    </row>
    <row r="1811" spans="7:7" x14ac:dyDescent="0.25">
      <c r="G1811"/>
    </row>
    <row r="1812" spans="7:7" x14ac:dyDescent="0.25">
      <c r="G1812"/>
    </row>
    <row r="1813" spans="7:7" x14ac:dyDescent="0.25">
      <c r="G1813"/>
    </row>
    <row r="1814" spans="7:7" x14ac:dyDescent="0.25">
      <c r="G1814"/>
    </row>
    <row r="1815" spans="7:7" x14ac:dyDescent="0.25">
      <c r="G1815"/>
    </row>
    <row r="1816" spans="7:7" x14ac:dyDescent="0.25">
      <c r="G1816"/>
    </row>
    <row r="1817" spans="7:7" x14ac:dyDescent="0.25">
      <c r="G1817"/>
    </row>
    <row r="1818" spans="7:7" x14ac:dyDescent="0.25">
      <c r="G1818"/>
    </row>
    <row r="1819" spans="7:7" x14ac:dyDescent="0.25">
      <c r="G1819"/>
    </row>
    <row r="1820" spans="7:7" x14ac:dyDescent="0.25">
      <c r="G18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A85FB-57D5-4A9F-A904-DAE491709832}">
  <ds:schemaRefs>
    <ds:schemaRef ds:uri="http://schemas.microsoft.com/DataMashup"/>
  </ds:schemaRefs>
</ds:datastoreItem>
</file>

<file path=customXml/itemProps2.xml><?xml version="1.0" encoding="utf-8"?>
<ds:datastoreItem xmlns:ds="http://schemas.openxmlformats.org/officeDocument/2006/customXml" ds:itemID="{2EB73A9A-A04F-41FF-96F9-A7BAA5B16ED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9F7D2E2C-E2E5-4D47-AEB6-0DB6B1FF4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D54F90D9-6E1E-43EA-AB01-9921EA13EC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Introduction</vt:lpstr>
      <vt:lpstr>Partie 1 - Présentation</vt:lpstr>
      <vt:lpstr>Partie 2 - Liste de pointage</vt:lpstr>
      <vt:lpstr>Partie 3 - Entités déclarantes</vt:lpstr>
      <vt:lpstr>Partie 4 - Recettes de l’État</vt:lpstr>
      <vt:lpstr>Partie 5 - Données d’entreprise</vt:lpstr>
      <vt:lpstr>Feuil1</vt:lpstr>
      <vt:lpstr>Feuil2</vt:lpstr>
      <vt:lpstr>Feuil3</vt:lpstr>
      <vt:lpstr>Feuil4</vt:lpstr>
      <vt:lpstr>Feuil5</vt:lpstr>
      <vt:lpstr>Listes</vt:lpstr>
      <vt:lpstr>Companies_list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Fathi Mabrouk</cp:lastModifiedBy>
  <cp:lastPrinted>2019-01-03T11:51:23Z</cp:lastPrinted>
  <dcterms:created xsi:type="dcterms:W3CDTF">2018-04-20T09:16:43Z</dcterms:created>
  <dcterms:modified xsi:type="dcterms:W3CDTF">2021-01-01T19:29:23Z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